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ИРЕКЦИЯ  ФИН-СЧЕТОВОДНА\Budjet2026\TBO\za publikuwane\"/>
    </mc:Choice>
  </mc:AlternateContent>
  <bookViews>
    <workbookView xWindow="0" yWindow="0" windowWidth="28800" windowHeight="13020"/>
  </bookViews>
  <sheets>
    <sheet name="лева" sheetId="1" r:id="rId1"/>
    <sheet name="Евро" sheetId="2" r:id="rId2"/>
  </sheets>
  <definedNames>
    <definedName name="_xlnm.Print_Area" localSheetId="1">Евро!$B$1:$T$54</definedName>
    <definedName name="_xlnm.Print_Area" localSheetId="0">лева!$B$1:$T$54</definedName>
    <definedName name="_xlnm.Print_Titles" localSheetId="1">Евро!$4:$6</definedName>
    <definedName name="_xlnm.Print_Titles" localSheetId="0">лева!$4:$5</definedName>
  </definedNames>
  <calcPr calcId="152511"/>
</workbook>
</file>

<file path=xl/calcChain.xml><?xml version="1.0" encoding="utf-8"?>
<calcChain xmlns="http://schemas.openxmlformats.org/spreadsheetml/2006/main">
  <c r="D51" i="1" l="1"/>
  <c r="D41" i="1" s="1"/>
  <c r="D20" i="1"/>
  <c r="D16" i="1" s="1"/>
  <c r="D9" i="1"/>
  <c r="T52" i="2" l="1"/>
  <c r="T46" i="2"/>
  <c r="T42" i="2"/>
  <c r="T38" i="2"/>
  <c r="T33" i="2"/>
  <c r="T26" i="2"/>
  <c r="T27" i="2"/>
  <c r="T13" i="2"/>
  <c r="T9" i="2"/>
  <c r="R54" i="2"/>
  <c r="Q54" i="2"/>
  <c r="P54" i="2"/>
  <c r="N54" i="2"/>
  <c r="K54" i="2"/>
  <c r="I54" i="2"/>
  <c r="F54" i="2"/>
  <c r="E54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R28" i="2"/>
  <c r="Q28" i="2"/>
  <c r="P28" i="2"/>
  <c r="N28" i="2"/>
  <c r="M28" i="2"/>
  <c r="L28" i="2"/>
  <c r="K28" i="2"/>
  <c r="J28" i="2"/>
  <c r="I28" i="2"/>
  <c r="H28" i="2"/>
  <c r="G28" i="2"/>
  <c r="F28" i="2"/>
  <c r="E2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R24" i="2"/>
  <c r="Q24" i="2"/>
  <c r="P24" i="2"/>
  <c r="N24" i="2"/>
  <c r="M24" i="2"/>
  <c r="L24" i="2"/>
  <c r="K24" i="2"/>
  <c r="J24" i="2"/>
  <c r="I24" i="2"/>
  <c r="H24" i="2"/>
  <c r="G24" i="2"/>
  <c r="F24" i="2"/>
  <c r="E24" i="2"/>
  <c r="R23" i="2"/>
  <c r="Q23" i="2"/>
  <c r="P23" i="2"/>
  <c r="N23" i="2"/>
  <c r="L23" i="2"/>
  <c r="K23" i="2"/>
  <c r="I23" i="2"/>
  <c r="G23" i="2"/>
  <c r="F23" i="2"/>
  <c r="E23" i="2"/>
  <c r="R22" i="2"/>
  <c r="Q22" i="2"/>
  <c r="P22" i="2"/>
  <c r="N22" i="2"/>
  <c r="M22" i="2"/>
  <c r="L22" i="2"/>
  <c r="K22" i="2"/>
  <c r="J22" i="2"/>
  <c r="I22" i="2"/>
  <c r="H22" i="2"/>
  <c r="G22" i="2"/>
  <c r="F22" i="2"/>
  <c r="E22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R9" i="2"/>
  <c r="Q9" i="2"/>
  <c r="P9" i="2"/>
  <c r="N9" i="2"/>
  <c r="M9" i="2"/>
  <c r="L9" i="2"/>
  <c r="K9" i="2"/>
  <c r="J9" i="2"/>
  <c r="I9" i="2"/>
  <c r="H9" i="2"/>
  <c r="G9" i="2"/>
  <c r="F9" i="2"/>
  <c r="E9" i="2"/>
  <c r="R8" i="2"/>
  <c r="Q8" i="2"/>
  <c r="P8" i="2"/>
  <c r="N8" i="2"/>
  <c r="K8" i="2"/>
  <c r="J8" i="2"/>
  <c r="I8" i="2"/>
  <c r="H8" i="2"/>
  <c r="F8" i="2"/>
  <c r="E8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S7" i="2"/>
  <c r="O28" i="1" l="1"/>
  <c r="O28" i="2" s="1"/>
  <c r="O24" i="1"/>
  <c r="O24" i="2" s="1"/>
  <c r="D23" i="1"/>
  <c r="D40" i="1" l="1"/>
  <c r="D40" i="2" s="1"/>
  <c r="O41" i="1" l="1"/>
  <c r="S10" i="1"/>
  <c r="E8" i="1"/>
  <c r="R40" i="1" l="1"/>
  <c r="Q40" i="1"/>
  <c r="P40" i="1"/>
  <c r="N40" i="1"/>
  <c r="M40" i="1"/>
  <c r="L40" i="1"/>
  <c r="K40" i="1"/>
  <c r="J40" i="1"/>
  <c r="I40" i="1"/>
  <c r="H40" i="1"/>
  <c r="G40" i="1"/>
  <c r="F40" i="1"/>
  <c r="E40" i="1"/>
  <c r="D8" i="1"/>
  <c r="D8" i="2" s="1"/>
  <c r="R23" i="1"/>
  <c r="Q23" i="1"/>
  <c r="P23" i="1"/>
  <c r="N23" i="1"/>
  <c r="M23" i="1"/>
  <c r="M23" i="2" s="1"/>
  <c r="L23" i="1"/>
  <c r="K23" i="1"/>
  <c r="J23" i="1"/>
  <c r="J23" i="2" s="1"/>
  <c r="I23" i="1"/>
  <c r="H23" i="1"/>
  <c r="H23" i="2" s="1"/>
  <c r="G23" i="1"/>
  <c r="F23" i="1"/>
  <c r="E23" i="1"/>
  <c r="R8" i="1"/>
  <c r="Q8" i="1"/>
  <c r="P8" i="1"/>
  <c r="P54" i="1" s="1"/>
  <c r="N8" i="1"/>
  <c r="M8" i="1"/>
  <c r="M8" i="2" s="1"/>
  <c r="L8" i="1"/>
  <c r="L8" i="2" s="1"/>
  <c r="K8" i="1"/>
  <c r="J8" i="1"/>
  <c r="I8" i="1"/>
  <c r="H8" i="1"/>
  <c r="G8" i="1"/>
  <c r="G8" i="2" s="1"/>
  <c r="F8" i="1"/>
  <c r="O53" i="1"/>
  <c r="S53" i="1" s="1"/>
  <c r="O52" i="1"/>
  <c r="S52" i="1" s="1"/>
  <c r="O51" i="1"/>
  <c r="O50" i="1"/>
  <c r="S50" i="1" s="1"/>
  <c r="O49" i="1"/>
  <c r="S49" i="1" s="1"/>
  <c r="O48" i="1"/>
  <c r="S48" i="1" s="1"/>
  <c r="O47" i="1"/>
  <c r="S47" i="1" s="1"/>
  <c r="O46" i="1"/>
  <c r="S46" i="1" s="1"/>
  <c r="O45" i="1"/>
  <c r="S45" i="1" s="1"/>
  <c r="O44" i="1"/>
  <c r="S44" i="1" s="1"/>
  <c r="O43" i="1"/>
  <c r="S43" i="1" s="1"/>
  <c r="O42" i="1"/>
  <c r="S42" i="1" s="1"/>
  <c r="S41" i="1"/>
  <c r="S41" i="2" s="1"/>
  <c r="O39" i="1"/>
  <c r="O38" i="1"/>
  <c r="S38" i="1" s="1"/>
  <c r="O37" i="1"/>
  <c r="S37" i="1" s="1"/>
  <c r="O36" i="1"/>
  <c r="S36" i="1" s="1"/>
  <c r="O35" i="1"/>
  <c r="S35" i="1" s="1"/>
  <c r="O34" i="1"/>
  <c r="S34" i="1" s="1"/>
  <c r="O33" i="1"/>
  <c r="S33" i="1" s="1"/>
  <c r="O32" i="1"/>
  <c r="S32" i="1" s="1"/>
  <c r="O31" i="1"/>
  <c r="O30" i="1"/>
  <c r="S30" i="1" s="1"/>
  <c r="O29" i="1"/>
  <c r="S29" i="1" s="1"/>
  <c r="O27" i="1"/>
  <c r="S27" i="1" s="1"/>
  <c r="O26" i="1"/>
  <c r="S26" i="1" s="1"/>
  <c r="O25" i="1"/>
  <c r="S25" i="1" s="1"/>
  <c r="S24" i="1"/>
  <c r="S24" i="2" s="1"/>
  <c r="O22" i="1"/>
  <c r="O22" i="2" s="1"/>
  <c r="O21" i="1"/>
  <c r="S21" i="1" s="1"/>
  <c r="O20" i="1"/>
  <c r="S20" i="1" s="1"/>
  <c r="S20" i="2" s="1"/>
  <c r="O19" i="1"/>
  <c r="O18" i="1"/>
  <c r="S18" i="1" s="1"/>
  <c r="O17" i="1"/>
  <c r="S17" i="1" s="1"/>
  <c r="O16" i="1"/>
  <c r="S16" i="1" s="1"/>
  <c r="S16" i="2" s="1"/>
  <c r="O15" i="1"/>
  <c r="O14" i="1"/>
  <c r="O13" i="1"/>
  <c r="S13" i="1" s="1"/>
  <c r="O12" i="1"/>
  <c r="S12" i="1" s="1"/>
  <c r="O11" i="1"/>
  <c r="O10" i="1"/>
  <c r="S7" i="1"/>
  <c r="S51" i="1"/>
  <c r="S51" i="2" s="1"/>
  <c r="S39" i="1"/>
  <c r="S31" i="1"/>
  <c r="S22" i="1"/>
  <c r="S22" i="2" s="1"/>
  <c r="S19" i="1"/>
  <c r="S15" i="1"/>
  <c r="S14" i="1"/>
  <c r="S11" i="1"/>
  <c r="O9" i="1"/>
  <c r="S9" i="1" l="1"/>
  <c r="S9" i="2" s="1"/>
  <c r="O9" i="2"/>
  <c r="H54" i="1"/>
  <c r="H54" i="2" s="1"/>
  <c r="O40" i="1"/>
  <c r="S40" i="1" s="1"/>
  <c r="S40" i="2" s="1"/>
  <c r="O23" i="1"/>
  <c r="L54" i="1"/>
  <c r="L54" i="2" s="1"/>
  <c r="S28" i="1"/>
  <c r="S28" i="2" s="1"/>
  <c r="G54" i="1"/>
  <c r="G54" i="2" s="1"/>
  <c r="K54" i="1"/>
  <c r="E54" i="1"/>
  <c r="I54" i="1"/>
  <c r="M54" i="1"/>
  <c r="M54" i="2" s="1"/>
  <c r="O8" i="1"/>
  <c r="D54" i="1"/>
  <c r="D54" i="2" s="1"/>
  <c r="Q54" i="1"/>
  <c r="R54" i="1"/>
  <c r="J54" i="1"/>
  <c r="J54" i="2" s="1"/>
  <c r="N54" i="1"/>
  <c r="F54" i="1"/>
  <c r="S23" i="1" l="1"/>
  <c r="S23" i="2" s="1"/>
  <c r="O23" i="2"/>
  <c r="S8" i="1"/>
  <c r="S8" i="2" s="1"/>
  <c r="O8" i="2"/>
  <c r="O54" i="1"/>
  <c r="O54" i="2" s="1"/>
  <c r="S54" i="1" l="1"/>
  <c r="S54" i="2" s="1"/>
</calcChain>
</file>

<file path=xl/sharedStrings.xml><?xml version="1.0" encoding="utf-8"?>
<sst xmlns="http://schemas.openxmlformats.org/spreadsheetml/2006/main" count="216" uniqueCount="72">
  <si>
    <t>Корекции</t>
  </si>
  <si>
    <t>Други източници на финансиране</t>
  </si>
  <si>
    <t xml:space="preserve"> - мониторинг</t>
  </si>
  <si>
    <t xml:space="preserve"> - закриване и следексплоатационни грижи на площадката на депото</t>
  </si>
  <si>
    <t xml:space="preserve"> - разходи за участие в дейността на регионалното сдружение за управление на отпадъците</t>
  </si>
  <si>
    <t xml:space="preserve"> - програми за управление на отпадъците</t>
  </si>
  <si>
    <t xml:space="preserve"> - контрол на дейностите по третиране на битови отпадъци</t>
  </si>
  <si>
    <t>Оставаща част от разходите за придобиване на активи, която ще бъде разпределяна в  план-сметките за следващите години за срока на използване на актива</t>
  </si>
  <si>
    <t>X</t>
  </si>
  <si>
    <t>Х</t>
  </si>
  <si>
    <t xml:space="preserve"> - третиране (обезвреждане и оползотворяване) на битови отпадъци, необхванати в управлението на масово разпространените отпадъци </t>
  </si>
  <si>
    <t xml:space="preserve"> - събиране на битови отпадъци, включително разделно, с изключение на отпадъците, попадащи в управлението на масово разпространените отпадъци  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</si>
  <si>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</si>
  <si>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</si>
  <si>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>Приходи на общината от оползотворяване на битови отпадъци</t>
  </si>
  <si>
    <t xml:space="preserve">Неусвоени от предходната календарна година средства от таксата за битови отпадъци 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</si>
  <si>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</si>
  <si>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</si>
  <si>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>Други общински средства и приходи, различни от приходите от таксата за битови отпадъци</t>
  </si>
  <si>
    <t>Общо разходи за план-сметката</t>
  </si>
  <si>
    <t>Източник на финансиране</t>
  </si>
  <si>
    <t>Корекции по чл. 66, ал. 12 от Закона за местните данъци и такси</t>
  </si>
  <si>
    <t>Корекции по чл. 66, ал. 11 от Закона за местните данъци и такси</t>
  </si>
  <si>
    <t>Корекции по чл. 66, ал. 10 от Закона за местните данъци и такси</t>
  </si>
  <si>
    <t xml:space="preserve"> - транспортиране на битовите отпадъци, с изключение на тези, попадащи в управлението на масово разпространени отпадъци </t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</si>
  <si>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</si>
  <si>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</si>
  <si>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t xml:space="preserve"> - обезпечения по чл. 60 от Закона за управление на отпадъците</t>
  </si>
  <si>
    <t xml:space="preserve"> - отчисления по чл. 64 от Закона за управление на отпадъците</t>
  </si>
  <si>
    <t xml:space="preserve"> - поддържане на съдове за събиране на битовите отпадъци</t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</si>
  <si>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</si>
  <si>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t>Услуги по чл. 5, ал. 2 (чл. 62 от Закона за местните данъци и такси)</t>
  </si>
  <si>
    <t xml:space="preserve"> - осигуряване на информация на обществеността за събирането, включително разделно и транспортирането на битовите отпадъци </t>
  </si>
  <si>
    <t xml:space="preserve"> - почистване от битови отпадъци на улици, площади, тротоари, алеи, паркове, междублокови пространства, обособени детски площадки,  гробищните паркове и други територии за обществено ползване в населените мяста и селищните образувания  – метене,  миене, събиране и транспортиране на битовите отпадъци, включително на битови отпадъци от канали, шахти, подлези, надлези, речни корита и дерета в границите на населените места</t>
  </si>
  <si>
    <t xml:space="preserve"> - осигуряване на информация на обществеността за поддържане чистотата на териториите за обществено ползване</t>
  </si>
  <si>
    <t xml:space="preserve">  -  анализи, проверки и проби на отпадъците</t>
  </si>
  <si>
    <t xml:space="preserve"> - други разходи за предоставяне на услугата, произтичащи от нормативен акт</t>
  </si>
  <si>
    <t xml:space="preserve"> - други разходи за предоставяне на услугата по решение на общинския съвет*</t>
  </si>
  <si>
    <t xml:space="preserve"> - други разходи за предоставяне на услугата по решение на общинския съвет* </t>
  </si>
  <si>
    <t xml:space="preserve"> -  данъци, такси и застраховки на техника за събиране и транспортиране на битови отпадъци  от териториите за обществено ползване в населените места и селищните образувания, в случай че дейността се извършва от общината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</si>
  <si>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</si>
  <si>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Заеми и други дългови инструменти, свързани с управлението на битови отпадъци.</t>
  </si>
  <si>
    <t>Средства от програма „Околна среда“ и/или от други програми на Европейския съюз или на международни организации</t>
  </si>
  <si>
    <t xml:space="preserve">3. Поддържане на чистотата на териториите за обществено ползване в населените места и селищните образувания в общината в т. ч.: </t>
  </si>
  <si>
    <r>
      <t>1. Събиране и транспортиране на битови отпадъци до съоръжения и инсталации за тяхното третира</t>
    </r>
    <r>
      <rPr>
        <b/>
        <sz val="12"/>
        <color theme="1"/>
        <rFont val="Times New Roman"/>
        <family val="1"/>
        <charset val="204"/>
      </rPr>
      <t>не в т. ч.</t>
    </r>
    <r>
      <rPr>
        <b/>
        <sz val="12"/>
        <rFont val="Times New Roman"/>
        <family val="1"/>
        <charset val="204"/>
      </rPr>
      <t>:</t>
    </r>
  </si>
  <si>
    <t>2. Третиране на битовите отпадъци в съоръжения и инсталации в т. ч.:</t>
  </si>
  <si>
    <t xml:space="preserve"> - ползване на съдове за събиране на битовите отпадъци </t>
  </si>
  <si>
    <t xml:space="preserve"> -  поддържане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</si>
  <si>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</si>
  <si>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придобиване на съдове за събиране на битовите отпадъци над прага на същественост **</t>
  </si>
  <si>
    <t xml:space="preserve"> - придобиване на съдове за събиране на битовите отпадъци под прага на същественост, включително торби ***</t>
  </si>
  <si>
    <t xml:space="preserve"> -  придобиване на превозни средства за транспортиране на битови отпадъци, както и на сметосъбирачни машини **</t>
  </si>
  <si>
    <t xml:space="preserve"> -  ползване на превозни средства за транспортиране на битови отпадъци, както и на сметосъбирачни машини</t>
  </si>
  <si>
    <t xml:space="preserve"> - поддържане на превозни средства за транспортиране на битови отпадъци, както и на сметосъбирачни машини</t>
  </si>
  <si>
    <t xml:space="preserve"> - данъци, такси и застраховки на превозни средства, включително на сметосъбирачни машини, в случай че дейността се извършва от общината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</si>
  <si>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</si>
  <si>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**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</si>
  <si>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</t>
  </si>
  <si>
    <t xml:space="preserve"> - закупуване на земя за изграждане на депа за битови отпадъци, съоръжения и инсталации или осигуряване на площадки за безвъздмездно предаване на разделно събрани битови отпадъци от домакинствата****</t>
  </si>
  <si>
    <t xml:space="preserve"> - 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</si>
  <si>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 - 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 ***</t>
  </si>
  <si>
    <t xml:space="preserve"> -  придобиване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</si>
  <si>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>Общо други източници на финансиране (к. 3 + к. 4 + к. 5 + к. 6 + к. 7 + к. 8 + к. 9 + к. 10 + к. 11 + к. 12)</t>
  </si>
  <si>
    <r>
      <t xml:space="preserve">Такса за битови отпадъци             </t>
    </r>
    <r>
      <rPr>
        <b/>
        <sz val="12"/>
        <rFont val="Times New Roman"/>
        <family val="1"/>
        <charset val="204"/>
      </rPr>
      <t>(к. 2 - к. 13 + к. 14 - к. 15 - к. 16)</t>
    </r>
  </si>
  <si>
    <t xml:space="preserve"> -  поддържане на превозни средства 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</t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</si>
  <si>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**</t>
  </si>
  <si>
    <t>във формата на Приложение № 1 към чл. 5, ал. 3 на Наредба за реда за изготвяне и образеца на план-сметката за относимите разходи за извършване надейностите по предоставяне на услугите, за които се заплаща таксата за битови отпадъци, и за начина на изчисляванеразмера на таксата при прилагане на основите, предвидени в Закона за местните данъци и такси</t>
  </si>
  <si>
    <t>ПЛАН СМЕТКА - 2026 ГОДИНА</t>
  </si>
  <si>
    <t>В лева</t>
  </si>
  <si>
    <t>В евро</t>
  </si>
  <si>
    <t>ИНФОРМАЦИЯ ЗА 2026 ГОДИНА</t>
  </si>
  <si>
    <t>Общо: 
(редове 2 +17+ 34)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</si>
</sst>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3" fontId="1" fillId="0" borderId="6" xfId="0" applyNumberFormat="1" applyFont="1" applyFill="1" applyBorder="1" applyAlignment="1">
      <alignment horizontal="justify" vertical="center"/>
    </xf>
    <xf numFmtId="3" fontId="4" fillId="0" borderId="1" xfId="0" applyNumberFormat="1" applyFont="1" applyFill="1" applyBorder="1"/>
    <xf numFmtId="0" fontId="1" fillId="0" borderId="0" xfId="0" applyFont="1" applyFill="1" applyAlignment="1">
      <alignment vertical="top"/>
    </xf>
    <xf numFmtId="0" fontId="5" fillId="0" borderId="0" xfId="0" applyFont="1" applyFill="1" applyAlignment="1"/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6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3" fontId="3" fillId="0" borderId="6" xfId="0" applyNumberFormat="1" applyFont="1" applyFill="1" applyBorder="1" applyAlignment="1">
      <alignment wrapText="1"/>
    </xf>
    <xf numFmtId="3" fontId="0" fillId="0" borderId="6" xfId="0" applyNumberFormat="1" applyFill="1" applyBorder="1"/>
    <xf numFmtId="0" fontId="10" fillId="0" borderId="6" xfId="0" applyFont="1" applyFill="1" applyBorder="1" applyAlignment="1">
      <alignment horizontal="center" wrapText="1"/>
    </xf>
    <xf numFmtId="3" fontId="0" fillId="0" borderId="1" xfId="0" applyNumberFormat="1" applyFill="1" applyBorder="1"/>
    <xf numFmtId="0" fontId="10" fillId="0" borderId="1" xfId="0" applyFont="1" applyFill="1" applyBorder="1" applyAlignment="1">
      <alignment horizontal="center"/>
    </xf>
    <xf numFmtId="3" fontId="0" fillId="0" borderId="4" xfId="0" applyNumberFormat="1" applyFill="1" applyBorder="1"/>
    <xf numFmtId="3" fontId="0" fillId="0" borderId="3" xfId="0" applyNumberFormat="1" applyFill="1" applyBorder="1"/>
    <xf numFmtId="0" fontId="0" fillId="0" borderId="1" xfId="0" applyFill="1" applyBorder="1"/>
    <xf numFmtId="0" fontId="0" fillId="0" borderId="0" xfId="0" applyFill="1" applyBorder="1"/>
    <xf numFmtId="0" fontId="8" fillId="0" borderId="0" xfId="0" applyFont="1" applyFill="1"/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/>
    <xf numFmtId="3" fontId="10" fillId="0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/>
    <xf numFmtId="4" fontId="1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vertical="top"/>
    </xf>
    <xf numFmtId="0" fontId="4" fillId="0" borderId="0" xfId="0" applyFont="1" applyFill="1"/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/>
    </xf>
    <xf numFmtId="3" fontId="4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" fontId="13" fillId="0" borderId="6" xfId="0" applyNumberFormat="1" applyFont="1" applyFill="1" applyBorder="1" applyAlignment="1">
      <alignment wrapText="1"/>
    </xf>
    <xf numFmtId="0" fontId="4" fillId="0" borderId="0" xfId="0" applyFont="1" applyFill="1" applyBorder="1"/>
    <xf numFmtId="0" fontId="14" fillId="0" borderId="0" xfId="0" applyFont="1" applyFill="1" applyAlignment="1"/>
    <xf numFmtId="0" fontId="14" fillId="0" borderId="0" xfId="0" applyFont="1" applyFill="1" applyAlignment="1">
      <alignment horizontal="left"/>
    </xf>
    <xf numFmtId="3" fontId="2" fillId="0" borderId="6" xfId="0" applyNumberFormat="1" applyFont="1" applyFill="1" applyBorder="1" applyAlignment="1">
      <alignment horizontal="justify" vertical="center"/>
    </xf>
    <xf numFmtId="0" fontId="4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vertical="center"/>
    </xf>
    <xf numFmtId="0" fontId="12" fillId="0" borderId="0" xfId="0" quotePrefix="1" applyFont="1" applyFill="1" applyAlignment="1">
      <alignment horizontal="center" vertical="center"/>
    </xf>
    <xf numFmtId="0" fontId="5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2"/>
  <sheetViews>
    <sheetView tabSelected="1" zoomScaleNormal="100" zoomScaleSheetLayoutView="75" workbookViewId="0">
      <selection activeCell="D63" sqref="D63"/>
    </sheetView>
  </sheetViews>
  <sheetFormatPr defaultColWidth="9.140625" defaultRowHeight="15.75" x14ac:dyDescent="0.25"/>
  <cols>
    <col min="1" max="1" width="2" style="1" customWidth="1"/>
    <col min="2" max="2" width="4.28515625" style="9" customWidth="1"/>
    <col min="3" max="3" width="90" style="19" customWidth="1"/>
    <col min="4" max="4" width="14.5703125" style="41" customWidth="1"/>
    <col min="5" max="6" width="15.85546875" style="1" customWidth="1"/>
    <col min="7" max="7" width="14.28515625" style="1" customWidth="1"/>
    <col min="8" max="8" width="16.42578125" style="1" customWidth="1"/>
    <col min="9" max="9" width="17.28515625" style="1" customWidth="1"/>
    <col min="10" max="10" width="19" style="1" customWidth="1"/>
    <col min="11" max="11" width="25.7109375" style="1" customWidth="1"/>
    <col min="12" max="12" width="17.5703125" style="1" customWidth="1"/>
    <col min="13" max="14" width="15.42578125" style="1" customWidth="1"/>
    <col min="15" max="15" width="15.7109375" style="41" customWidth="1"/>
    <col min="16" max="16" width="11.5703125" style="1" customWidth="1"/>
    <col min="17" max="17" width="10.5703125" style="1" customWidth="1"/>
    <col min="18" max="18" width="10.7109375" style="1" customWidth="1"/>
    <col min="19" max="19" width="21.28515625" style="41" customWidth="1"/>
    <col min="20" max="20" width="23" style="11" customWidth="1"/>
    <col min="21" max="16384" width="9.140625" style="1"/>
  </cols>
  <sheetData>
    <row r="1" spans="2:20" ht="18.75" x14ac:dyDescent="0.3">
      <c r="C1" s="10"/>
      <c r="D1" s="55" t="s">
        <v>67</v>
      </c>
      <c r="E1" s="55"/>
      <c r="F1" s="10"/>
      <c r="G1" s="10"/>
      <c r="H1" s="10"/>
      <c r="I1" s="10"/>
      <c r="J1" s="10"/>
      <c r="K1" s="10"/>
      <c r="L1" s="10"/>
      <c r="M1" s="10"/>
      <c r="N1" s="10"/>
      <c r="O1" s="49"/>
      <c r="P1" s="10"/>
    </row>
    <row r="2" spans="2:20" ht="38.25" customHeight="1" x14ac:dyDescent="0.3">
      <c r="C2" s="56" t="s">
        <v>66</v>
      </c>
      <c r="D2" s="56"/>
      <c r="E2" s="56"/>
      <c r="F2" s="56"/>
      <c r="G2" s="56"/>
      <c r="H2" s="56"/>
      <c r="I2" s="56"/>
      <c r="J2" s="56"/>
      <c r="K2" s="56"/>
      <c r="L2" s="56"/>
      <c r="M2" s="12"/>
      <c r="N2" s="12"/>
      <c r="O2" s="50"/>
      <c r="P2" s="12"/>
    </row>
    <row r="3" spans="2:20" ht="18.75" x14ac:dyDescent="0.3">
      <c r="C3" s="13"/>
      <c r="D3" s="52"/>
      <c r="E3" s="14"/>
      <c r="F3" s="14"/>
      <c r="G3" s="14"/>
      <c r="H3" s="14"/>
      <c r="I3" s="14"/>
      <c r="J3" s="14"/>
      <c r="K3" s="14"/>
      <c r="L3" s="14"/>
    </row>
    <row r="4" spans="2:20" ht="31.5" customHeight="1" x14ac:dyDescent="0.25">
      <c r="B4" s="15"/>
      <c r="C4" s="16" t="s">
        <v>68</v>
      </c>
      <c r="D4" s="59" t="s">
        <v>19</v>
      </c>
      <c r="E4" s="61" t="s">
        <v>1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 t="s">
        <v>0</v>
      </c>
      <c r="Q4" s="61"/>
      <c r="R4" s="61"/>
      <c r="S4" s="5" t="s">
        <v>20</v>
      </c>
      <c r="T4" s="57" t="s">
        <v>7</v>
      </c>
    </row>
    <row r="5" spans="2:20" s="19" customFormat="1" ht="164.45" customHeight="1" x14ac:dyDescent="0.25">
      <c r="B5" s="17"/>
      <c r="C5" s="18" t="s">
        <v>70</v>
      </c>
      <c r="D5" s="60"/>
      <c r="E5" s="2" t="s">
        <v>42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40</v>
      </c>
      <c r="K5" s="2" t="s">
        <v>16</v>
      </c>
      <c r="L5" s="2" t="s">
        <v>17</v>
      </c>
      <c r="M5" s="2" t="s">
        <v>18</v>
      </c>
      <c r="N5" s="2" t="s">
        <v>41</v>
      </c>
      <c r="O5" s="6" t="s">
        <v>62</v>
      </c>
      <c r="P5" s="2" t="s">
        <v>23</v>
      </c>
      <c r="Q5" s="2" t="s">
        <v>22</v>
      </c>
      <c r="R5" s="2" t="s">
        <v>21</v>
      </c>
      <c r="S5" s="6" t="s">
        <v>63</v>
      </c>
      <c r="T5" s="58"/>
    </row>
    <row r="6" spans="2:20" s="21" customFormat="1" ht="21.75" customHeight="1" x14ac:dyDescent="0.25">
      <c r="B6" s="15"/>
      <c r="C6" s="20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5">
        <v>14</v>
      </c>
      <c r="Q6" s="5">
        <v>15</v>
      </c>
      <c r="R6" s="5">
        <v>16</v>
      </c>
      <c r="S6" s="5">
        <v>17</v>
      </c>
      <c r="T6" s="3">
        <v>18</v>
      </c>
    </row>
    <row r="7" spans="2:20" ht="34.5" customHeight="1" x14ac:dyDescent="0.25">
      <c r="B7" s="22">
        <v>1</v>
      </c>
      <c r="C7" s="23" t="s">
        <v>31</v>
      </c>
      <c r="D7" s="51"/>
      <c r="E7" s="24"/>
      <c r="F7" s="24"/>
      <c r="G7" s="24"/>
      <c r="H7" s="24"/>
      <c r="I7" s="24"/>
      <c r="J7" s="7"/>
      <c r="K7" s="7"/>
      <c r="L7" s="7"/>
      <c r="M7" s="24"/>
      <c r="N7" s="24"/>
      <c r="O7" s="51"/>
      <c r="P7" s="7"/>
      <c r="Q7" s="7"/>
      <c r="R7" s="25"/>
      <c r="S7" s="47">
        <f>D7-O7+P7-Q7-R7</f>
        <v>0</v>
      </c>
      <c r="T7" s="26"/>
    </row>
    <row r="8" spans="2:20" s="46" customFormat="1" ht="48" customHeight="1" x14ac:dyDescent="0.25">
      <c r="B8" s="42">
        <v>2</v>
      </c>
      <c r="C8" s="43" t="s">
        <v>44</v>
      </c>
      <c r="D8" s="44">
        <f>SUM(D9:D22)</f>
        <v>2454400</v>
      </c>
      <c r="E8" s="44">
        <f>SUM(E9:E22)</f>
        <v>0</v>
      </c>
      <c r="F8" s="44">
        <f t="shared" ref="F8:N8" si="0">SUM(F9:F22)</f>
        <v>0</v>
      </c>
      <c r="G8" s="44">
        <f t="shared" si="0"/>
        <v>38400</v>
      </c>
      <c r="H8" s="44">
        <f t="shared" si="0"/>
        <v>0</v>
      </c>
      <c r="I8" s="44">
        <f t="shared" si="0"/>
        <v>0</v>
      </c>
      <c r="J8" s="44">
        <f t="shared" si="0"/>
        <v>0</v>
      </c>
      <c r="K8" s="44">
        <f t="shared" si="0"/>
        <v>0</v>
      </c>
      <c r="L8" s="44">
        <f t="shared" si="0"/>
        <v>0</v>
      </c>
      <c r="M8" s="44">
        <f t="shared" si="0"/>
        <v>110000</v>
      </c>
      <c r="N8" s="44">
        <f t="shared" si="0"/>
        <v>0</v>
      </c>
      <c r="O8" s="44">
        <f>SUM(E8:N8)</f>
        <v>148400</v>
      </c>
      <c r="P8" s="44">
        <f>SUM(P9:P22)</f>
        <v>0</v>
      </c>
      <c r="Q8" s="44">
        <f>SUM(Q9:Q22)</f>
        <v>0</v>
      </c>
      <c r="R8" s="44">
        <f>SUM(R9:R22)</f>
        <v>0</v>
      </c>
      <c r="S8" s="44">
        <f>D8-O8+P8-Q8-R8</f>
        <v>2306000</v>
      </c>
      <c r="T8" s="45" t="s">
        <v>9</v>
      </c>
    </row>
    <row r="9" spans="2:20" ht="31.5" x14ac:dyDescent="0.25">
      <c r="B9" s="15">
        <v>3</v>
      </c>
      <c r="C9" s="40" t="s">
        <v>49</v>
      </c>
      <c r="D9" s="8">
        <f>2200+5000</f>
        <v>7200</v>
      </c>
      <c r="E9" s="27"/>
      <c r="F9" s="27"/>
      <c r="G9" s="27">
        <v>7200</v>
      </c>
      <c r="H9" s="27"/>
      <c r="I9" s="27"/>
      <c r="J9" s="27"/>
      <c r="K9" s="27"/>
      <c r="L9" s="27"/>
      <c r="M9" s="27"/>
      <c r="N9" s="27"/>
      <c r="O9" s="8">
        <f>SUM(E9:N9)</f>
        <v>7200</v>
      </c>
      <c r="P9" s="8"/>
      <c r="Q9" s="8"/>
      <c r="R9" s="8"/>
      <c r="S9" s="8">
        <f>D9-O9+P9-Q9-R9</f>
        <v>0</v>
      </c>
      <c r="T9" s="37">
        <v>414800</v>
      </c>
    </row>
    <row r="10" spans="2:20" ht="31.5" x14ac:dyDescent="0.25">
      <c r="B10" s="15">
        <v>4</v>
      </c>
      <c r="C10" s="40" t="s">
        <v>50</v>
      </c>
      <c r="D10" s="8">
        <v>135000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8">
        <f t="shared" ref="O10:O53" si="1">SUM(E10:N10)</f>
        <v>0</v>
      </c>
      <c r="P10" s="8"/>
      <c r="Q10" s="8"/>
      <c r="R10" s="8"/>
      <c r="S10" s="8">
        <f>D10-O10+P10-Q10-R10</f>
        <v>135000</v>
      </c>
      <c r="T10" s="4" t="s">
        <v>9</v>
      </c>
    </row>
    <row r="11" spans="2:20" x14ac:dyDescent="0.25">
      <c r="B11" s="15">
        <v>5</v>
      </c>
      <c r="C11" s="40" t="s">
        <v>46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f t="shared" si="1"/>
        <v>0</v>
      </c>
      <c r="P11" s="8"/>
      <c r="Q11" s="8"/>
      <c r="R11" s="8"/>
      <c r="S11" s="8">
        <f t="shared" ref="S11:S53" si="2">D11-O11+P11-Q11-R11</f>
        <v>0</v>
      </c>
      <c r="T11" s="4" t="s">
        <v>9</v>
      </c>
    </row>
    <row r="12" spans="2:20" x14ac:dyDescent="0.25">
      <c r="B12" s="15">
        <v>6</v>
      </c>
      <c r="C12" s="40" t="s">
        <v>29</v>
      </c>
      <c r="D12" s="8"/>
      <c r="E12" s="27"/>
      <c r="F12" s="27"/>
      <c r="G12" s="27"/>
      <c r="H12" s="27"/>
      <c r="I12" s="27"/>
      <c r="J12" s="27"/>
      <c r="K12" s="27"/>
      <c r="L12" s="27"/>
      <c r="M12" s="27"/>
      <c r="N12" s="8"/>
      <c r="O12" s="8">
        <f t="shared" si="1"/>
        <v>0</v>
      </c>
      <c r="P12" s="8"/>
      <c r="Q12" s="8"/>
      <c r="R12" s="8"/>
      <c r="S12" s="8">
        <f t="shared" si="2"/>
        <v>0</v>
      </c>
      <c r="T12" s="4" t="s">
        <v>9</v>
      </c>
    </row>
    <row r="13" spans="2:20" ht="31.5" x14ac:dyDescent="0.25">
      <c r="B13" s="15">
        <v>7</v>
      </c>
      <c r="C13" s="40" t="s">
        <v>51</v>
      </c>
      <c r="D13" s="8">
        <v>31200</v>
      </c>
      <c r="E13" s="27"/>
      <c r="F13" s="27"/>
      <c r="G13" s="27">
        <v>31200</v>
      </c>
      <c r="H13" s="27"/>
      <c r="I13" s="27"/>
      <c r="J13" s="27"/>
      <c r="K13" s="27"/>
      <c r="L13" s="27"/>
      <c r="M13" s="27"/>
      <c r="N13" s="8"/>
      <c r="O13" s="8">
        <f t="shared" si="1"/>
        <v>31200</v>
      </c>
      <c r="P13" s="8"/>
      <c r="Q13" s="8"/>
      <c r="R13" s="8"/>
      <c r="S13" s="8">
        <f t="shared" si="2"/>
        <v>0</v>
      </c>
      <c r="T13" s="37">
        <v>592800</v>
      </c>
    </row>
    <row r="14" spans="2:20" ht="31.5" x14ac:dyDescent="0.25">
      <c r="B14" s="15">
        <v>8</v>
      </c>
      <c r="C14" s="40" t="s">
        <v>52</v>
      </c>
      <c r="D14" s="8"/>
      <c r="E14" s="27"/>
      <c r="F14" s="27"/>
      <c r="G14" s="27"/>
      <c r="H14" s="27"/>
      <c r="I14" s="27"/>
      <c r="J14" s="27"/>
      <c r="K14" s="27"/>
      <c r="L14" s="27"/>
      <c r="M14" s="27"/>
      <c r="N14" s="8"/>
      <c r="O14" s="8">
        <f t="shared" si="1"/>
        <v>0</v>
      </c>
      <c r="P14" s="8"/>
      <c r="Q14" s="8"/>
      <c r="R14" s="8"/>
      <c r="S14" s="8">
        <f t="shared" si="2"/>
        <v>0</v>
      </c>
      <c r="T14" s="4" t="s">
        <v>9</v>
      </c>
    </row>
    <row r="15" spans="2:20" ht="31.5" x14ac:dyDescent="0.25">
      <c r="B15" s="15">
        <v>9</v>
      </c>
      <c r="C15" s="40" t="s">
        <v>53</v>
      </c>
      <c r="D15" s="8"/>
      <c r="E15" s="27"/>
      <c r="F15" s="27"/>
      <c r="G15" s="27"/>
      <c r="H15" s="27"/>
      <c r="I15" s="27"/>
      <c r="J15" s="27"/>
      <c r="K15" s="27"/>
      <c r="L15" s="27"/>
      <c r="M15" s="27"/>
      <c r="N15" s="8"/>
      <c r="O15" s="8">
        <f t="shared" si="1"/>
        <v>0</v>
      </c>
      <c r="P15" s="8"/>
      <c r="Q15" s="8"/>
      <c r="R15" s="8"/>
      <c r="S15" s="8">
        <f t="shared" si="2"/>
        <v>0</v>
      </c>
      <c r="T15" s="4" t="s">
        <v>9</v>
      </c>
    </row>
    <row r="16" spans="2:20" ht="33" customHeight="1" x14ac:dyDescent="0.25">
      <c r="B16" s="15">
        <v>10</v>
      </c>
      <c r="C16" s="40" t="s">
        <v>11</v>
      </c>
      <c r="D16" s="8">
        <f>2306000-D20-D10</f>
        <v>2142000</v>
      </c>
      <c r="E16" s="27"/>
      <c r="F16" s="27"/>
      <c r="G16" s="27"/>
      <c r="H16" s="27"/>
      <c r="I16" s="27"/>
      <c r="J16" s="27"/>
      <c r="K16" s="27"/>
      <c r="L16" s="27"/>
      <c r="M16" s="27"/>
      <c r="N16" s="8"/>
      <c r="O16" s="8">
        <f t="shared" si="1"/>
        <v>0</v>
      </c>
      <c r="P16" s="8"/>
      <c r="Q16" s="8"/>
      <c r="R16" s="8"/>
      <c r="S16" s="8">
        <f t="shared" si="2"/>
        <v>2142000</v>
      </c>
      <c r="T16" s="4" t="s">
        <v>8</v>
      </c>
    </row>
    <row r="17" spans="2:20" ht="31.5" x14ac:dyDescent="0.25">
      <c r="B17" s="15">
        <v>11</v>
      </c>
      <c r="C17" s="40" t="s">
        <v>24</v>
      </c>
      <c r="D17" s="8"/>
      <c r="E17" s="27"/>
      <c r="F17" s="27"/>
      <c r="G17" s="27"/>
      <c r="H17" s="27"/>
      <c r="I17" s="27"/>
      <c r="J17" s="27"/>
      <c r="K17" s="27"/>
      <c r="L17" s="27"/>
      <c r="M17" s="27"/>
      <c r="N17" s="8"/>
      <c r="O17" s="8">
        <f t="shared" si="1"/>
        <v>0</v>
      </c>
      <c r="P17" s="8"/>
      <c r="Q17" s="8"/>
      <c r="R17" s="8"/>
      <c r="S17" s="8">
        <f t="shared" si="2"/>
        <v>0</v>
      </c>
      <c r="T17" s="4" t="s">
        <v>8</v>
      </c>
    </row>
    <row r="18" spans="2:20" ht="31.5" x14ac:dyDescent="0.25">
      <c r="B18" s="15">
        <v>12</v>
      </c>
      <c r="C18" s="40" t="s">
        <v>32</v>
      </c>
      <c r="D18" s="8"/>
      <c r="E18" s="27"/>
      <c r="F18" s="27"/>
      <c r="G18" s="27"/>
      <c r="H18" s="27"/>
      <c r="I18" s="27"/>
      <c r="J18" s="27"/>
      <c r="K18" s="27"/>
      <c r="L18" s="27"/>
      <c r="M18" s="27"/>
      <c r="N18" s="8"/>
      <c r="O18" s="8">
        <f t="shared" si="1"/>
        <v>0</v>
      </c>
      <c r="P18" s="8"/>
      <c r="Q18" s="8"/>
      <c r="R18" s="8"/>
      <c r="S18" s="8">
        <f t="shared" si="2"/>
        <v>0</v>
      </c>
      <c r="T18" s="4" t="s">
        <v>8</v>
      </c>
    </row>
    <row r="19" spans="2:20" ht="47.25" x14ac:dyDescent="0.25">
      <c r="B19" s="15">
        <v>13</v>
      </c>
      <c r="C19" s="40" t="s">
        <v>30</v>
      </c>
      <c r="D19" s="8"/>
      <c r="E19" s="27"/>
      <c r="F19" s="27"/>
      <c r="G19" s="27"/>
      <c r="H19" s="27"/>
      <c r="I19" s="27"/>
      <c r="J19" s="27"/>
      <c r="K19" s="27"/>
      <c r="L19" s="27"/>
      <c r="M19" s="27"/>
      <c r="N19" s="8"/>
      <c r="O19" s="8">
        <f t="shared" si="1"/>
        <v>0</v>
      </c>
      <c r="P19" s="8"/>
      <c r="Q19" s="8"/>
      <c r="R19" s="8"/>
      <c r="S19" s="8">
        <f t="shared" si="2"/>
        <v>0</v>
      </c>
      <c r="T19" s="4" t="s">
        <v>8</v>
      </c>
    </row>
    <row r="20" spans="2:20" ht="31.5" x14ac:dyDescent="0.25">
      <c r="B20" s="15">
        <v>14</v>
      </c>
      <c r="C20" s="40" t="s">
        <v>54</v>
      </c>
      <c r="D20" s="8">
        <f>500+7500+21000</f>
        <v>29000</v>
      </c>
      <c r="E20" s="27"/>
      <c r="F20" s="27"/>
      <c r="G20" s="27"/>
      <c r="H20" s="27"/>
      <c r="I20" s="27"/>
      <c r="J20" s="27"/>
      <c r="K20" s="27"/>
      <c r="L20" s="27"/>
      <c r="M20" s="27"/>
      <c r="N20" s="8"/>
      <c r="O20" s="8">
        <f t="shared" si="1"/>
        <v>0</v>
      </c>
      <c r="P20" s="8"/>
      <c r="Q20" s="8"/>
      <c r="R20" s="8"/>
      <c r="S20" s="8">
        <f t="shared" si="2"/>
        <v>29000</v>
      </c>
      <c r="T20" s="4" t="s">
        <v>8</v>
      </c>
    </row>
    <row r="21" spans="2:20" x14ac:dyDescent="0.25">
      <c r="B21" s="15">
        <v>15</v>
      </c>
      <c r="C21" s="40" t="s">
        <v>36</v>
      </c>
      <c r="D21" s="8">
        <v>10000</v>
      </c>
      <c r="E21" s="27"/>
      <c r="F21" s="27"/>
      <c r="G21" s="27"/>
      <c r="H21" s="27"/>
      <c r="I21" s="27"/>
      <c r="J21" s="27"/>
      <c r="K21" s="27"/>
      <c r="L21" s="27"/>
      <c r="M21" s="27">
        <v>10000</v>
      </c>
      <c r="N21" s="8"/>
      <c r="O21" s="8">
        <f t="shared" si="1"/>
        <v>10000</v>
      </c>
      <c r="P21" s="8"/>
      <c r="Q21" s="8"/>
      <c r="R21" s="8"/>
      <c r="S21" s="8">
        <f t="shared" si="2"/>
        <v>0</v>
      </c>
      <c r="T21" s="28"/>
    </row>
    <row r="22" spans="2:20" x14ac:dyDescent="0.25">
      <c r="B22" s="15">
        <v>16</v>
      </c>
      <c r="C22" s="40" t="s">
        <v>37</v>
      </c>
      <c r="D22" s="8">
        <v>100000</v>
      </c>
      <c r="E22" s="27"/>
      <c r="F22" s="27"/>
      <c r="G22" s="27"/>
      <c r="H22" s="27"/>
      <c r="I22" s="27"/>
      <c r="J22" s="27"/>
      <c r="K22" s="27"/>
      <c r="L22" s="27"/>
      <c r="M22" s="27">
        <v>100000</v>
      </c>
      <c r="N22" s="8"/>
      <c r="O22" s="8">
        <f t="shared" si="1"/>
        <v>100000</v>
      </c>
      <c r="P22" s="8"/>
      <c r="Q22" s="8"/>
      <c r="R22" s="8"/>
      <c r="S22" s="8">
        <f t="shared" si="2"/>
        <v>0</v>
      </c>
      <c r="T22" s="4" t="s">
        <v>8</v>
      </c>
    </row>
    <row r="23" spans="2:20" s="46" customFormat="1" ht="25.5" customHeight="1" x14ac:dyDescent="0.25">
      <c r="B23" s="42">
        <v>17</v>
      </c>
      <c r="C23" s="43" t="s">
        <v>45</v>
      </c>
      <c r="D23" s="44">
        <f>SUM(D24:D39)</f>
        <v>3466580</v>
      </c>
      <c r="E23" s="44">
        <f t="shared" ref="E23:N23" si="3">SUM(E24:E39)</f>
        <v>0</v>
      </c>
      <c r="F23" s="44">
        <f t="shared" si="3"/>
        <v>0</v>
      </c>
      <c r="G23" s="44">
        <f t="shared" si="3"/>
        <v>176206</v>
      </c>
      <c r="H23" s="44">
        <f t="shared" si="3"/>
        <v>20200</v>
      </c>
      <c r="I23" s="44">
        <f t="shared" si="3"/>
        <v>0</v>
      </c>
      <c r="J23" s="44">
        <f t="shared" si="3"/>
        <v>5800</v>
      </c>
      <c r="K23" s="44">
        <f t="shared" si="3"/>
        <v>0</v>
      </c>
      <c r="L23" s="44">
        <f t="shared" si="3"/>
        <v>736851</v>
      </c>
      <c r="M23" s="44">
        <f t="shared" si="3"/>
        <v>420348</v>
      </c>
      <c r="N23" s="44">
        <f t="shared" si="3"/>
        <v>0</v>
      </c>
      <c r="O23" s="44">
        <f t="shared" si="1"/>
        <v>1359405</v>
      </c>
      <c r="P23" s="44">
        <f>SUM(P24:P39)</f>
        <v>0</v>
      </c>
      <c r="Q23" s="44">
        <f>SUM(Q24:Q39)</f>
        <v>0</v>
      </c>
      <c r="R23" s="44">
        <f>SUM(R24:R39)</f>
        <v>0</v>
      </c>
      <c r="S23" s="44">
        <f t="shared" si="2"/>
        <v>2107175</v>
      </c>
      <c r="T23" s="45" t="s">
        <v>9</v>
      </c>
    </row>
    <row r="24" spans="2:20" ht="31.5" x14ac:dyDescent="0.25">
      <c r="B24" s="15">
        <v>18</v>
      </c>
      <c r="C24" s="40" t="s">
        <v>10</v>
      </c>
      <c r="D24" s="8">
        <v>1734591</v>
      </c>
      <c r="E24" s="27"/>
      <c r="F24" s="27"/>
      <c r="G24" s="27"/>
      <c r="H24" s="27"/>
      <c r="I24" s="27"/>
      <c r="J24" s="27"/>
      <c r="K24" s="27"/>
      <c r="L24" s="27">
        <v>686851</v>
      </c>
      <c r="M24" s="27">
        <v>370348</v>
      </c>
      <c r="N24" s="8"/>
      <c r="O24" s="8">
        <f>SUM(E24:N24)</f>
        <v>1057199</v>
      </c>
      <c r="P24" s="8"/>
      <c r="Q24" s="8"/>
      <c r="R24" s="8"/>
      <c r="S24" s="8">
        <f t="shared" si="2"/>
        <v>677392</v>
      </c>
      <c r="T24" s="4" t="s">
        <v>8</v>
      </c>
    </row>
    <row r="25" spans="2:20" x14ac:dyDescent="0.25">
      <c r="B25" s="15">
        <v>19</v>
      </c>
      <c r="C25" s="40" t="s">
        <v>35</v>
      </c>
      <c r="D25" s="8"/>
      <c r="E25" s="27"/>
      <c r="F25" s="27"/>
      <c r="G25" s="27"/>
      <c r="H25" s="27"/>
      <c r="I25" s="27"/>
      <c r="J25" s="27"/>
      <c r="K25" s="27"/>
      <c r="L25" s="27"/>
      <c r="M25" s="27"/>
      <c r="N25" s="8"/>
      <c r="O25" s="8">
        <f t="shared" si="1"/>
        <v>0</v>
      </c>
      <c r="P25" s="8"/>
      <c r="Q25" s="8"/>
      <c r="R25" s="8"/>
      <c r="S25" s="8">
        <f t="shared" si="2"/>
        <v>0</v>
      </c>
      <c r="T25" s="4" t="s">
        <v>8</v>
      </c>
    </row>
    <row r="26" spans="2:20" ht="94.5" x14ac:dyDescent="0.25">
      <c r="B26" s="15">
        <v>20</v>
      </c>
      <c r="C26" s="40" t="s">
        <v>55</v>
      </c>
      <c r="D26" s="8"/>
      <c r="E26" s="27"/>
      <c r="F26" s="8"/>
      <c r="G26" s="8"/>
      <c r="H26" s="8"/>
      <c r="I26" s="8"/>
      <c r="J26" s="8"/>
      <c r="K26" s="8"/>
      <c r="L26" s="8"/>
      <c r="M26" s="8"/>
      <c r="N26" s="8"/>
      <c r="O26" s="8">
        <f t="shared" si="1"/>
        <v>0</v>
      </c>
      <c r="P26" s="8"/>
      <c r="Q26" s="8"/>
      <c r="R26" s="8"/>
      <c r="S26" s="8">
        <f t="shared" si="2"/>
        <v>0</v>
      </c>
      <c r="T26" s="4"/>
    </row>
    <row r="27" spans="2:20" ht="78" customHeight="1" x14ac:dyDescent="0.25">
      <c r="B27" s="15">
        <v>21</v>
      </c>
      <c r="C27" s="40" t="s">
        <v>56</v>
      </c>
      <c r="D27" s="8">
        <v>28864</v>
      </c>
      <c r="E27" s="27"/>
      <c r="F27" s="8"/>
      <c r="G27" s="38">
        <v>28864</v>
      </c>
      <c r="H27" s="8"/>
      <c r="I27" s="8"/>
      <c r="J27" s="8"/>
      <c r="K27" s="8"/>
      <c r="L27" s="8"/>
      <c r="M27" s="8"/>
      <c r="N27" s="8"/>
      <c r="O27" s="8">
        <f t="shared" si="1"/>
        <v>28864</v>
      </c>
      <c r="P27" s="8"/>
      <c r="Q27" s="8"/>
      <c r="R27" s="8"/>
      <c r="S27" s="8">
        <f t="shared" si="2"/>
        <v>0</v>
      </c>
      <c r="T27" s="39">
        <v>548416</v>
      </c>
    </row>
    <row r="28" spans="2:20" ht="77.25" customHeight="1" x14ac:dyDescent="0.25">
      <c r="B28" s="15">
        <v>22</v>
      </c>
      <c r="C28" s="40" t="s">
        <v>57</v>
      </c>
      <c r="D28" s="8">
        <v>1038245</v>
      </c>
      <c r="E28" s="27"/>
      <c r="F28" s="8"/>
      <c r="G28" s="38">
        <v>147342</v>
      </c>
      <c r="H28" s="38">
        <v>20200</v>
      </c>
      <c r="I28" s="38"/>
      <c r="J28" s="38">
        <v>5800</v>
      </c>
      <c r="K28" s="38"/>
      <c r="L28" s="38"/>
      <c r="M28" s="38">
        <v>50000</v>
      </c>
      <c r="N28" s="8"/>
      <c r="O28" s="8">
        <f>SUM(E28:N28)</f>
        <v>223342</v>
      </c>
      <c r="P28" s="8"/>
      <c r="Q28" s="8"/>
      <c r="R28" s="8"/>
      <c r="S28" s="8">
        <f t="shared" si="2"/>
        <v>814903</v>
      </c>
      <c r="T28" s="4" t="s">
        <v>8</v>
      </c>
    </row>
    <row r="29" spans="2:20" x14ac:dyDescent="0.25">
      <c r="B29" s="15">
        <v>23</v>
      </c>
      <c r="C29" s="40" t="s">
        <v>3</v>
      </c>
      <c r="D29" s="8"/>
      <c r="E29" s="27"/>
      <c r="F29" s="8"/>
      <c r="G29" s="8"/>
      <c r="H29" s="8"/>
      <c r="I29" s="8"/>
      <c r="J29" s="8"/>
      <c r="K29" s="8"/>
      <c r="L29" s="8"/>
      <c r="M29" s="8"/>
      <c r="N29" s="8"/>
      <c r="O29" s="8">
        <f t="shared" si="1"/>
        <v>0</v>
      </c>
      <c r="P29" s="8"/>
      <c r="Q29" s="8"/>
      <c r="R29" s="8"/>
      <c r="S29" s="8">
        <f t="shared" si="2"/>
        <v>0</v>
      </c>
      <c r="T29" s="4" t="s">
        <v>8</v>
      </c>
    </row>
    <row r="30" spans="2:20" x14ac:dyDescent="0.25">
      <c r="B30" s="15">
        <v>24</v>
      </c>
      <c r="C30" s="40" t="s">
        <v>2</v>
      </c>
      <c r="D30" s="8"/>
      <c r="E30" s="27"/>
      <c r="F30" s="8"/>
      <c r="G30" s="8"/>
      <c r="H30" s="8"/>
      <c r="I30" s="8"/>
      <c r="J30" s="8"/>
      <c r="K30" s="8"/>
      <c r="L30" s="8"/>
      <c r="M30" s="8"/>
      <c r="N30" s="8"/>
      <c r="O30" s="8">
        <f t="shared" si="1"/>
        <v>0</v>
      </c>
      <c r="P30" s="8"/>
      <c r="Q30" s="8"/>
      <c r="R30" s="8"/>
      <c r="S30" s="8">
        <f t="shared" si="2"/>
        <v>0</v>
      </c>
      <c r="T30" s="4" t="s">
        <v>8</v>
      </c>
    </row>
    <row r="31" spans="2:20" x14ac:dyDescent="0.25">
      <c r="B31" s="15">
        <v>25</v>
      </c>
      <c r="C31" s="40" t="s">
        <v>27</v>
      </c>
      <c r="D31" s="8">
        <v>44880</v>
      </c>
      <c r="E31" s="29"/>
      <c r="F31" s="8"/>
      <c r="G31" s="8"/>
      <c r="H31" s="8"/>
      <c r="I31" s="8"/>
      <c r="J31" s="8"/>
      <c r="K31" s="8"/>
      <c r="L31" s="8"/>
      <c r="M31" s="8"/>
      <c r="N31" s="8"/>
      <c r="O31" s="8">
        <f t="shared" si="1"/>
        <v>0</v>
      </c>
      <c r="P31" s="8"/>
      <c r="Q31" s="8"/>
      <c r="R31" s="8"/>
      <c r="S31" s="8">
        <f t="shared" si="2"/>
        <v>44880</v>
      </c>
      <c r="T31" s="4" t="s">
        <v>8</v>
      </c>
    </row>
    <row r="32" spans="2:20" x14ac:dyDescent="0.25">
      <c r="B32" s="15">
        <v>26</v>
      </c>
      <c r="C32" s="40" t="s">
        <v>28</v>
      </c>
      <c r="D32" s="8">
        <v>570000</v>
      </c>
      <c r="E32" s="27"/>
      <c r="F32" s="8"/>
      <c r="G32" s="8"/>
      <c r="H32" s="8"/>
      <c r="I32" s="8"/>
      <c r="J32" s="8"/>
      <c r="K32" s="8"/>
      <c r="L32" s="8"/>
      <c r="M32" s="8"/>
      <c r="N32" s="8"/>
      <c r="O32" s="8">
        <f t="shared" si="1"/>
        <v>0</v>
      </c>
      <c r="P32" s="8"/>
      <c r="Q32" s="8"/>
      <c r="R32" s="8"/>
      <c r="S32" s="8">
        <f t="shared" si="2"/>
        <v>570000</v>
      </c>
      <c r="T32" s="4" t="s">
        <v>8</v>
      </c>
    </row>
    <row r="33" spans="2:20" ht="47.25" x14ac:dyDescent="0.25">
      <c r="B33" s="15">
        <v>27</v>
      </c>
      <c r="C33" s="40" t="s">
        <v>58</v>
      </c>
      <c r="D33" s="8"/>
      <c r="E33" s="27"/>
      <c r="F33" s="8"/>
      <c r="G33" s="8"/>
      <c r="H33" s="8"/>
      <c r="I33" s="8"/>
      <c r="J33" s="8"/>
      <c r="K33" s="8"/>
      <c r="L33" s="8"/>
      <c r="M33" s="8"/>
      <c r="N33" s="8"/>
      <c r="O33" s="8">
        <f t="shared" si="1"/>
        <v>0</v>
      </c>
      <c r="P33" s="8"/>
      <c r="Q33" s="8"/>
      <c r="R33" s="8"/>
      <c r="S33" s="8">
        <f t="shared" si="2"/>
        <v>0</v>
      </c>
      <c r="T33" s="28"/>
    </row>
    <row r="34" spans="2:20" ht="31.5" x14ac:dyDescent="0.25">
      <c r="B34" s="15">
        <v>28</v>
      </c>
      <c r="C34" s="40" t="s">
        <v>4</v>
      </c>
      <c r="D34" s="8"/>
      <c r="E34" s="27"/>
      <c r="F34" s="8"/>
      <c r="G34" s="8"/>
      <c r="H34" s="8"/>
      <c r="I34" s="8"/>
      <c r="J34" s="8"/>
      <c r="K34" s="8"/>
      <c r="L34" s="8"/>
      <c r="M34" s="8"/>
      <c r="N34" s="8"/>
      <c r="O34" s="8">
        <f t="shared" si="1"/>
        <v>0</v>
      </c>
      <c r="P34" s="8"/>
      <c r="Q34" s="8"/>
      <c r="R34" s="8"/>
      <c r="S34" s="8">
        <f t="shared" si="2"/>
        <v>0</v>
      </c>
      <c r="T34" s="4" t="s">
        <v>8</v>
      </c>
    </row>
    <row r="35" spans="2:20" ht="31.5" x14ac:dyDescent="0.25">
      <c r="B35" s="15">
        <v>29</v>
      </c>
      <c r="C35" s="40" t="s">
        <v>25</v>
      </c>
      <c r="D35" s="8">
        <v>50000</v>
      </c>
      <c r="E35" s="27"/>
      <c r="F35" s="8"/>
      <c r="G35" s="8"/>
      <c r="H35" s="8"/>
      <c r="I35" s="8"/>
      <c r="J35" s="8"/>
      <c r="K35" s="8"/>
      <c r="L35" s="38">
        <v>50000</v>
      </c>
      <c r="M35" s="8"/>
      <c r="N35" s="8"/>
      <c r="O35" s="8">
        <f t="shared" si="1"/>
        <v>50000</v>
      </c>
      <c r="P35" s="8"/>
      <c r="Q35" s="8"/>
      <c r="R35" s="8"/>
      <c r="S35" s="8">
        <f t="shared" si="2"/>
        <v>0</v>
      </c>
      <c r="T35" s="4" t="s">
        <v>8</v>
      </c>
    </row>
    <row r="36" spans="2:20" x14ac:dyDescent="0.25">
      <c r="B36" s="15">
        <v>30</v>
      </c>
      <c r="C36" s="40" t="s">
        <v>5</v>
      </c>
      <c r="D36" s="8"/>
      <c r="E36" s="27"/>
      <c r="F36" s="8"/>
      <c r="G36" s="8"/>
      <c r="H36" s="8"/>
      <c r="I36" s="8"/>
      <c r="J36" s="8"/>
      <c r="K36" s="8"/>
      <c r="L36" s="8"/>
      <c r="M36" s="8"/>
      <c r="N36" s="8"/>
      <c r="O36" s="8">
        <f t="shared" si="1"/>
        <v>0</v>
      </c>
      <c r="P36" s="8"/>
      <c r="Q36" s="8"/>
      <c r="R36" s="8"/>
      <c r="S36" s="8">
        <f t="shared" si="2"/>
        <v>0</v>
      </c>
      <c r="T36" s="4" t="s">
        <v>8</v>
      </c>
    </row>
    <row r="37" spans="2:20" x14ac:dyDescent="0.25">
      <c r="B37" s="15">
        <v>31</v>
      </c>
      <c r="C37" s="40" t="s">
        <v>6</v>
      </c>
      <c r="D37" s="8"/>
      <c r="E37" s="27"/>
      <c r="F37" s="8"/>
      <c r="G37" s="8"/>
      <c r="H37" s="8"/>
      <c r="I37" s="8"/>
      <c r="J37" s="8"/>
      <c r="K37" s="8"/>
      <c r="L37" s="8"/>
      <c r="M37" s="8"/>
      <c r="N37" s="8"/>
      <c r="O37" s="8">
        <f t="shared" si="1"/>
        <v>0</v>
      </c>
      <c r="P37" s="8"/>
      <c r="Q37" s="8"/>
      <c r="R37" s="8"/>
      <c r="S37" s="8">
        <f t="shared" si="2"/>
        <v>0</v>
      </c>
      <c r="T37" s="4" t="s">
        <v>8</v>
      </c>
    </row>
    <row r="38" spans="2:20" x14ac:dyDescent="0.25">
      <c r="B38" s="15">
        <v>32</v>
      </c>
      <c r="C38" s="40" t="s">
        <v>36</v>
      </c>
      <c r="D38" s="8"/>
      <c r="E38" s="27"/>
      <c r="F38" s="8"/>
      <c r="G38" s="8"/>
      <c r="H38" s="8"/>
      <c r="I38" s="8"/>
      <c r="J38" s="8"/>
      <c r="K38" s="8"/>
      <c r="L38" s="8"/>
      <c r="M38" s="8"/>
      <c r="N38" s="8"/>
      <c r="O38" s="8">
        <f t="shared" si="1"/>
        <v>0</v>
      </c>
      <c r="P38" s="8"/>
      <c r="Q38" s="8"/>
      <c r="R38" s="8"/>
      <c r="S38" s="8">
        <f t="shared" si="2"/>
        <v>0</v>
      </c>
      <c r="T38" s="4"/>
    </row>
    <row r="39" spans="2:20" x14ac:dyDescent="0.25">
      <c r="B39" s="15">
        <v>33</v>
      </c>
      <c r="C39" s="40" t="s">
        <v>38</v>
      </c>
      <c r="D39" s="8"/>
      <c r="E39" s="27"/>
      <c r="F39" s="8"/>
      <c r="G39" s="8"/>
      <c r="H39" s="8"/>
      <c r="I39" s="8"/>
      <c r="J39" s="8"/>
      <c r="K39" s="8"/>
      <c r="L39" s="8"/>
      <c r="M39" s="8"/>
      <c r="N39" s="8"/>
      <c r="O39" s="8">
        <f t="shared" si="1"/>
        <v>0</v>
      </c>
      <c r="P39" s="8"/>
      <c r="Q39" s="8"/>
      <c r="R39" s="8"/>
      <c r="S39" s="8">
        <f t="shared" si="2"/>
        <v>0</v>
      </c>
      <c r="T39" s="4" t="s">
        <v>8</v>
      </c>
    </row>
    <row r="40" spans="2:20" s="46" customFormat="1" ht="54" customHeight="1" x14ac:dyDescent="0.25">
      <c r="B40" s="42">
        <v>34</v>
      </c>
      <c r="C40" s="43" t="s">
        <v>43</v>
      </c>
      <c r="D40" s="44">
        <f>SUM(D41:D53)</f>
        <v>2522093</v>
      </c>
      <c r="E40" s="44">
        <f t="shared" ref="E40:N40" si="4">SUM(E41:E53)</f>
        <v>0</v>
      </c>
      <c r="F40" s="44">
        <f t="shared" si="4"/>
        <v>0</v>
      </c>
      <c r="G40" s="44">
        <f t="shared" si="4"/>
        <v>21600</v>
      </c>
      <c r="H40" s="44">
        <f t="shared" si="4"/>
        <v>0</v>
      </c>
      <c r="I40" s="44">
        <f t="shared" si="4"/>
        <v>0</v>
      </c>
      <c r="J40" s="44">
        <f t="shared" si="4"/>
        <v>0</v>
      </c>
      <c r="K40" s="44">
        <f t="shared" si="4"/>
        <v>0</v>
      </c>
      <c r="L40" s="44">
        <f t="shared" si="4"/>
        <v>0</v>
      </c>
      <c r="M40" s="44">
        <f t="shared" si="4"/>
        <v>45000</v>
      </c>
      <c r="N40" s="44">
        <f t="shared" si="4"/>
        <v>0</v>
      </c>
      <c r="O40" s="44">
        <f t="shared" si="1"/>
        <v>66600</v>
      </c>
      <c r="P40" s="44">
        <f>SUM(P41:P53)</f>
        <v>0</v>
      </c>
      <c r="Q40" s="44">
        <f>SUM(Q41:Q53)</f>
        <v>0</v>
      </c>
      <c r="R40" s="44">
        <f>SUM(R41:R53)</f>
        <v>0</v>
      </c>
      <c r="S40" s="44">
        <f t="shared" si="2"/>
        <v>2455493</v>
      </c>
      <c r="T40" s="45" t="s">
        <v>9</v>
      </c>
    </row>
    <row r="41" spans="2:20" ht="93" customHeight="1" x14ac:dyDescent="0.25">
      <c r="B41" s="15">
        <v>35</v>
      </c>
      <c r="C41" s="40" t="s">
        <v>33</v>
      </c>
      <c r="D41" s="8">
        <f>2306550-D51</f>
        <v>2279000</v>
      </c>
      <c r="E41" s="8"/>
      <c r="F41" s="8"/>
      <c r="G41" s="38"/>
      <c r="H41" s="8"/>
      <c r="I41" s="8"/>
      <c r="J41" s="8"/>
      <c r="K41" s="8"/>
      <c r="L41" s="8"/>
      <c r="M41" s="8">
        <v>45000</v>
      </c>
      <c r="N41" s="8"/>
      <c r="O41" s="8">
        <f>SUM(E41:N41)</f>
        <v>45000</v>
      </c>
      <c r="P41" s="27"/>
      <c r="Q41" s="27"/>
      <c r="R41" s="27"/>
      <c r="S41" s="8">
        <f t="shared" si="2"/>
        <v>2234000</v>
      </c>
      <c r="T41" s="4" t="s">
        <v>8</v>
      </c>
    </row>
    <row r="42" spans="2:20" ht="90" customHeight="1" x14ac:dyDescent="0.25">
      <c r="B42" s="15">
        <v>36</v>
      </c>
      <c r="C42" s="40" t="s">
        <v>59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 t="shared" si="1"/>
        <v>0</v>
      </c>
      <c r="P42" s="27"/>
      <c r="Q42" s="27"/>
      <c r="R42" s="27"/>
      <c r="S42" s="8">
        <f t="shared" si="2"/>
        <v>0</v>
      </c>
      <c r="T42" s="28"/>
    </row>
    <row r="43" spans="2:20" ht="69.75" customHeight="1" x14ac:dyDescent="0.25">
      <c r="B43" s="15">
        <v>37</v>
      </c>
      <c r="C43" s="40" t="s">
        <v>60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>
        <f t="shared" si="1"/>
        <v>0</v>
      </c>
      <c r="P43" s="27"/>
      <c r="Q43" s="27"/>
      <c r="R43" s="30"/>
      <c r="S43" s="8">
        <f t="shared" si="2"/>
        <v>0</v>
      </c>
      <c r="T43" s="4" t="s">
        <v>9</v>
      </c>
    </row>
    <row r="44" spans="2:20" ht="57" customHeight="1" x14ac:dyDescent="0.25">
      <c r="B44" s="15">
        <v>38</v>
      </c>
      <c r="C44" s="40" t="s">
        <v>48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>
        <f t="shared" si="1"/>
        <v>0</v>
      </c>
      <c r="P44" s="27"/>
      <c r="Q44" s="27"/>
      <c r="R44" s="30"/>
      <c r="S44" s="8">
        <f t="shared" si="2"/>
        <v>0</v>
      </c>
      <c r="T44" s="4" t="s">
        <v>9</v>
      </c>
    </row>
    <row r="45" spans="2:20" ht="47.25" x14ac:dyDescent="0.25">
      <c r="B45" s="15">
        <v>39</v>
      </c>
      <c r="C45" s="40" t="s">
        <v>47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>
        <f t="shared" si="1"/>
        <v>0</v>
      </c>
      <c r="P45" s="27"/>
      <c r="Q45" s="27"/>
      <c r="R45" s="30"/>
      <c r="S45" s="8">
        <f t="shared" si="2"/>
        <v>0</v>
      </c>
      <c r="T45" s="4" t="s">
        <v>8</v>
      </c>
    </row>
    <row r="46" spans="2:20" ht="78.75" x14ac:dyDescent="0.25">
      <c r="B46" s="15">
        <v>40</v>
      </c>
      <c r="C46" s="40" t="s">
        <v>61</v>
      </c>
      <c r="D46" s="8">
        <v>21600</v>
      </c>
      <c r="E46" s="8"/>
      <c r="F46" s="8"/>
      <c r="G46" s="38">
        <v>21600</v>
      </c>
      <c r="H46" s="8"/>
      <c r="I46" s="8"/>
      <c r="J46" s="8"/>
      <c r="K46" s="8"/>
      <c r="L46" s="8"/>
      <c r="M46" s="8"/>
      <c r="N46" s="8"/>
      <c r="O46" s="8">
        <f t="shared" si="1"/>
        <v>21600</v>
      </c>
      <c r="P46" s="27"/>
      <c r="Q46" s="27"/>
      <c r="R46" s="30"/>
      <c r="S46" s="8">
        <f t="shared" si="2"/>
        <v>0</v>
      </c>
      <c r="T46" s="37">
        <v>410400</v>
      </c>
    </row>
    <row r="47" spans="2:20" ht="78.75" x14ac:dyDescent="0.25">
      <c r="B47" s="15">
        <v>41</v>
      </c>
      <c r="C47" s="40" t="s">
        <v>65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>
        <f t="shared" si="1"/>
        <v>0</v>
      </c>
      <c r="P47" s="27"/>
      <c r="Q47" s="27"/>
      <c r="R47" s="30"/>
      <c r="S47" s="8">
        <f t="shared" si="2"/>
        <v>0</v>
      </c>
      <c r="T47" s="4" t="s">
        <v>9</v>
      </c>
    </row>
    <row r="48" spans="2:20" ht="78.75" x14ac:dyDescent="0.25">
      <c r="B48" s="15">
        <v>42</v>
      </c>
      <c r="C48" s="40" t="s">
        <v>64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 t="shared" si="1"/>
        <v>0</v>
      </c>
      <c r="P48" s="27"/>
      <c r="Q48" s="27"/>
      <c r="R48" s="30"/>
      <c r="S48" s="8">
        <f t="shared" si="2"/>
        <v>0</v>
      </c>
      <c r="T48" s="4" t="s">
        <v>8</v>
      </c>
    </row>
    <row r="49" spans="2:24" ht="47.25" x14ac:dyDescent="0.25">
      <c r="B49" s="15">
        <v>43</v>
      </c>
      <c r="C49" s="40" t="s">
        <v>26</v>
      </c>
      <c r="D49" s="8">
        <v>193943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>
        <f t="shared" si="1"/>
        <v>0</v>
      </c>
      <c r="P49" s="27"/>
      <c r="Q49" s="27"/>
      <c r="R49" s="30"/>
      <c r="S49" s="8">
        <f t="shared" si="2"/>
        <v>193943</v>
      </c>
      <c r="T49" s="4" t="s">
        <v>9</v>
      </c>
      <c r="X49" s="31"/>
    </row>
    <row r="50" spans="2:24" ht="31.5" x14ac:dyDescent="0.25">
      <c r="B50" s="15">
        <v>44</v>
      </c>
      <c r="C50" s="40" t="s">
        <v>34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>
        <f t="shared" si="1"/>
        <v>0</v>
      </c>
      <c r="P50" s="27"/>
      <c r="Q50" s="27"/>
      <c r="R50" s="30"/>
      <c r="S50" s="8">
        <f t="shared" si="2"/>
        <v>0</v>
      </c>
      <c r="T50" s="4" t="s">
        <v>8</v>
      </c>
      <c r="X50" s="32"/>
    </row>
    <row r="51" spans="2:24" ht="47.25" customHeight="1" x14ac:dyDescent="0.25">
      <c r="B51" s="15">
        <v>45</v>
      </c>
      <c r="C51" s="40" t="s">
        <v>39</v>
      </c>
      <c r="D51" s="8">
        <f>8000+550+19000</f>
        <v>27550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>
        <f t="shared" si="1"/>
        <v>0</v>
      </c>
      <c r="P51" s="27"/>
      <c r="Q51" s="27"/>
      <c r="R51" s="30"/>
      <c r="S51" s="8">
        <f t="shared" si="2"/>
        <v>27550</v>
      </c>
      <c r="T51" s="4" t="s">
        <v>8</v>
      </c>
    </row>
    <row r="52" spans="2:24" x14ac:dyDescent="0.25">
      <c r="B52" s="15">
        <v>46</v>
      </c>
      <c r="C52" s="40" t="s">
        <v>36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>
        <f t="shared" si="1"/>
        <v>0</v>
      </c>
      <c r="P52" s="27"/>
      <c r="Q52" s="27"/>
      <c r="R52" s="30"/>
      <c r="S52" s="8">
        <f t="shared" si="2"/>
        <v>0</v>
      </c>
      <c r="T52" s="28"/>
    </row>
    <row r="53" spans="2:24" x14ac:dyDescent="0.25">
      <c r="B53" s="15">
        <v>47</v>
      </c>
      <c r="C53" s="40" t="s">
        <v>37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>
        <f t="shared" si="1"/>
        <v>0</v>
      </c>
      <c r="P53" s="27"/>
      <c r="Q53" s="27"/>
      <c r="R53" s="30"/>
      <c r="S53" s="8">
        <f t="shared" si="2"/>
        <v>0</v>
      </c>
      <c r="T53" s="4" t="s">
        <v>8</v>
      </c>
    </row>
    <row r="54" spans="2:24" s="46" customFormat="1" ht="38.450000000000003" customHeight="1" x14ac:dyDescent="0.25">
      <c r="B54" s="42">
        <v>48</v>
      </c>
      <c r="C54" s="53" t="s">
        <v>71</v>
      </c>
      <c r="D54" s="44">
        <f>D8+D23+D40</f>
        <v>8443073</v>
      </c>
      <c r="E54" s="54">
        <f t="shared" ref="E54:S54" si="5">E8+E23+E40</f>
        <v>0</v>
      </c>
      <c r="F54" s="54">
        <f t="shared" si="5"/>
        <v>0</v>
      </c>
      <c r="G54" s="44">
        <f t="shared" si="5"/>
        <v>236206</v>
      </c>
      <c r="H54" s="54">
        <f t="shared" si="5"/>
        <v>20200</v>
      </c>
      <c r="I54" s="54">
        <f t="shared" si="5"/>
        <v>0</v>
      </c>
      <c r="J54" s="54">
        <f t="shared" si="5"/>
        <v>5800</v>
      </c>
      <c r="K54" s="54">
        <f t="shared" si="5"/>
        <v>0</v>
      </c>
      <c r="L54" s="54">
        <f t="shared" si="5"/>
        <v>736851</v>
      </c>
      <c r="M54" s="54">
        <f t="shared" si="5"/>
        <v>575348</v>
      </c>
      <c r="N54" s="54">
        <f t="shared" si="5"/>
        <v>0</v>
      </c>
      <c r="O54" s="44">
        <f t="shared" si="5"/>
        <v>1574405</v>
      </c>
      <c r="P54" s="44">
        <f t="shared" si="5"/>
        <v>0</v>
      </c>
      <c r="Q54" s="44">
        <f t="shared" si="5"/>
        <v>0</v>
      </c>
      <c r="R54" s="44">
        <f t="shared" si="5"/>
        <v>0</v>
      </c>
      <c r="S54" s="44">
        <f t="shared" si="5"/>
        <v>6868668</v>
      </c>
      <c r="T54" s="45"/>
    </row>
    <row r="55" spans="2:24" ht="19.5" customHeight="1" x14ac:dyDescent="0.25">
      <c r="C55" s="33"/>
    </row>
    <row r="56" spans="2:24" x14ac:dyDescent="0.25">
      <c r="C56" s="33"/>
    </row>
    <row r="57" spans="2:24" x14ac:dyDescent="0.25">
      <c r="C57" s="34"/>
      <c r="D57" s="48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48"/>
      <c r="P57" s="32"/>
      <c r="Q57" s="32"/>
      <c r="R57" s="32"/>
      <c r="S57" s="48"/>
      <c r="T57" s="35"/>
    </row>
    <row r="58" spans="2:24" x14ac:dyDescent="0.25">
      <c r="C58" s="36"/>
      <c r="D58" s="48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48"/>
      <c r="P58" s="32"/>
      <c r="Q58" s="32"/>
      <c r="R58" s="32"/>
      <c r="S58" s="48"/>
      <c r="T58" s="35"/>
    </row>
    <row r="59" spans="2:24" x14ac:dyDescent="0.25">
      <c r="C59" s="36"/>
      <c r="D59" s="48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48"/>
      <c r="P59" s="32"/>
      <c r="Q59" s="32"/>
      <c r="R59" s="32"/>
      <c r="S59" s="48"/>
      <c r="T59" s="35"/>
    </row>
    <row r="60" spans="2:24" x14ac:dyDescent="0.25">
      <c r="C60" s="36"/>
      <c r="D60" s="48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48"/>
      <c r="P60" s="32"/>
      <c r="Q60" s="32"/>
      <c r="R60" s="32"/>
      <c r="S60" s="48"/>
      <c r="T60" s="35"/>
    </row>
    <row r="61" spans="2:24" x14ac:dyDescent="0.25">
      <c r="C61" s="36"/>
      <c r="D61" s="48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48"/>
      <c r="P61" s="32"/>
      <c r="Q61" s="32"/>
      <c r="R61" s="32"/>
      <c r="S61" s="48"/>
      <c r="T61" s="35"/>
    </row>
    <row r="62" spans="2:24" x14ac:dyDescent="0.25">
      <c r="C62" s="36"/>
      <c r="D62" s="48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48"/>
      <c r="P62" s="32"/>
      <c r="Q62" s="32"/>
      <c r="R62" s="32"/>
      <c r="S62" s="48"/>
      <c r="T62" s="35"/>
    </row>
  </sheetData>
  <mergeCells count="6">
    <mergeCell ref="D1:E1"/>
    <mergeCell ref="C2:L2"/>
    <mergeCell ref="T4:T5"/>
    <mergeCell ref="D4:D5"/>
    <mergeCell ref="P4:R4"/>
    <mergeCell ref="E4:O4"/>
  </mergeCells>
  <printOptions horizontalCentered="1" verticalCentered="1"/>
  <pageMargins left="0.19685039370078741" right="0.31496062992125984" top="0.59055118110236227" bottom="0.15748031496062992" header="0.31496062992125984" footer="0.31496062992125984"/>
  <pageSetup paperSize="9" scale="35" fitToHeight="99" orientation="landscape" r:id="rId1"/>
  <rowBreaks count="1" manualBreakCount="1">
    <brk id="39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2"/>
  <sheetViews>
    <sheetView topLeftCell="E1" zoomScaleNormal="100" workbookViewId="0">
      <selection activeCell="M64" sqref="M64"/>
    </sheetView>
  </sheetViews>
  <sheetFormatPr defaultColWidth="9.140625" defaultRowHeight="15.75" x14ac:dyDescent="0.25"/>
  <cols>
    <col min="1" max="1" width="2" style="1" customWidth="1"/>
    <col min="2" max="2" width="4.28515625" style="9" customWidth="1"/>
    <col min="3" max="3" width="90" style="19" customWidth="1"/>
    <col min="4" max="4" width="14.5703125" style="41" customWidth="1"/>
    <col min="5" max="6" width="15.85546875" style="1" customWidth="1"/>
    <col min="7" max="7" width="14.28515625" style="1" customWidth="1"/>
    <col min="8" max="8" width="16.42578125" style="1" customWidth="1"/>
    <col min="9" max="9" width="17.28515625" style="1" customWidth="1"/>
    <col min="10" max="10" width="19" style="1" customWidth="1"/>
    <col min="11" max="11" width="25.7109375" style="1" customWidth="1"/>
    <col min="12" max="12" width="17.5703125" style="1" customWidth="1"/>
    <col min="13" max="14" width="15.42578125" style="1" customWidth="1"/>
    <col min="15" max="15" width="15.7109375" style="41" customWidth="1"/>
    <col min="16" max="16" width="11.5703125" style="1" customWidth="1"/>
    <col min="17" max="17" width="10.5703125" style="1" customWidth="1"/>
    <col min="18" max="18" width="10.7109375" style="1" customWidth="1"/>
    <col min="19" max="19" width="21.28515625" style="41" customWidth="1"/>
    <col min="20" max="20" width="23" style="11" customWidth="1"/>
    <col min="21" max="16384" width="9.140625" style="1"/>
  </cols>
  <sheetData>
    <row r="1" spans="2:20" ht="18.75" x14ac:dyDescent="0.3">
      <c r="C1" s="10"/>
      <c r="D1" s="55" t="s">
        <v>67</v>
      </c>
      <c r="E1" s="55"/>
      <c r="F1" s="10"/>
      <c r="G1" s="10"/>
      <c r="H1" s="10"/>
      <c r="I1" s="10"/>
      <c r="J1" s="10"/>
      <c r="K1" s="10"/>
      <c r="L1" s="10"/>
      <c r="M1" s="10"/>
      <c r="N1" s="10"/>
      <c r="O1" s="49"/>
      <c r="P1" s="10"/>
    </row>
    <row r="2" spans="2:20" ht="38.25" customHeight="1" x14ac:dyDescent="0.3">
      <c r="C2" s="56" t="s">
        <v>66</v>
      </c>
      <c r="D2" s="56"/>
      <c r="E2" s="56"/>
      <c r="F2" s="56"/>
      <c r="G2" s="56"/>
      <c r="H2" s="56"/>
      <c r="I2" s="56"/>
      <c r="J2" s="56"/>
      <c r="K2" s="56"/>
      <c r="L2" s="56"/>
      <c r="M2" s="12"/>
      <c r="N2" s="12"/>
      <c r="O2" s="50"/>
      <c r="P2" s="12"/>
    </row>
    <row r="3" spans="2:20" ht="18.75" x14ac:dyDescent="0.3">
      <c r="C3" s="13"/>
      <c r="D3" s="52"/>
      <c r="E3" s="14"/>
      <c r="F3" s="14"/>
      <c r="G3" s="14"/>
      <c r="H3" s="14"/>
      <c r="I3" s="14"/>
      <c r="J3" s="14"/>
      <c r="K3" s="14"/>
      <c r="L3" s="14"/>
    </row>
    <row r="4" spans="2:20" ht="31.5" customHeight="1" x14ac:dyDescent="0.25">
      <c r="B4" s="15"/>
      <c r="C4" s="16" t="s">
        <v>69</v>
      </c>
      <c r="D4" s="59" t="s">
        <v>19</v>
      </c>
      <c r="E4" s="61" t="s">
        <v>1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 t="s">
        <v>0</v>
      </c>
      <c r="Q4" s="61"/>
      <c r="R4" s="61"/>
      <c r="S4" s="5" t="s">
        <v>20</v>
      </c>
      <c r="T4" s="57" t="s">
        <v>7</v>
      </c>
    </row>
    <row r="5" spans="2:20" s="19" customFormat="1" ht="164.45" customHeight="1" x14ac:dyDescent="0.25">
      <c r="B5" s="17"/>
      <c r="C5" s="18" t="s">
        <v>70</v>
      </c>
      <c r="D5" s="60"/>
      <c r="E5" s="2" t="s">
        <v>42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40</v>
      </c>
      <c r="K5" s="2" t="s">
        <v>16</v>
      </c>
      <c r="L5" s="2" t="s">
        <v>17</v>
      </c>
      <c r="M5" s="2" t="s">
        <v>18</v>
      </c>
      <c r="N5" s="2" t="s">
        <v>41</v>
      </c>
      <c r="O5" s="6" t="s">
        <v>62</v>
      </c>
      <c r="P5" s="2" t="s">
        <v>23</v>
      </c>
      <c r="Q5" s="2" t="s">
        <v>22</v>
      </c>
      <c r="R5" s="2" t="s">
        <v>21</v>
      </c>
      <c r="S5" s="6" t="s">
        <v>63</v>
      </c>
      <c r="T5" s="58"/>
    </row>
    <row r="6" spans="2:20" s="21" customFormat="1" ht="21.75" customHeight="1" x14ac:dyDescent="0.25">
      <c r="B6" s="15"/>
      <c r="C6" s="20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5">
        <v>14</v>
      </c>
      <c r="Q6" s="5">
        <v>15</v>
      </c>
      <c r="R6" s="5">
        <v>16</v>
      </c>
      <c r="S6" s="5">
        <v>17</v>
      </c>
      <c r="T6" s="3">
        <v>18</v>
      </c>
    </row>
    <row r="7" spans="2:20" ht="34.5" customHeight="1" x14ac:dyDescent="0.25">
      <c r="B7" s="22">
        <v>1</v>
      </c>
      <c r="C7" s="23" t="s">
        <v>31</v>
      </c>
      <c r="D7" s="51"/>
      <c r="E7" s="24"/>
      <c r="F7" s="24"/>
      <c r="G7" s="24"/>
      <c r="H7" s="24"/>
      <c r="I7" s="24"/>
      <c r="J7" s="7"/>
      <c r="K7" s="7"/>
      <c r="L7" s="7"/>
      <c r="M7" s="24"/>
      <c r="N7" s="24"/>
      <c r="O7" s="51"/>
      <c r="P7" s="7"/>
      <c r="Q7" s="7"/>
      <c r="R7" s="25"/>
      <c r="S7" s="47">
        <f>D7-O7+P7-Q7-R7</f>
        <v>0</v>
      </c>
      <c r="T7" s="26"/>
    </row>
    <row r="8" spans="2:20" s="46" customFormat="1" ht="48" customHeight="1" x14ac:dyDescent="0.25">
      <c r="B8" s="42">
        <v>2</v>
      </c>
      <c r="C8" s="43" t="s">
        <v>44</v>
      </c>
      <c r="D8" s="44">
        <f>лева!D8/1.95583</f>
        <v>1254914.7932079986</v>
      </c>
      <c r="E8" s="44">
        <f>лева!E8/1.95583</f>
        <v>0</v>
      </c>
      <c r="F8" s="44">
        <f>лева!F8/1.95583</f>
        <v>0</v>
      </c>
      <c r="G8" s="44">
        <f>лева!G8/1.95583</f>
        <v>19633.60823793479</v>
      </c>
      <c r="H8" s="44">
        <f>лева!H8/1.95583</f>
        <v>0</v>
      </c>
      <c r="I8" s="44">
        <f>лева!I8/1.95583</f>
        <v>0</v>
      </c>
      <c r="J8" s="44">
        <f>лева!J8/1.95583</f>
        <v>0</v>
      </c>
      <c r="K8" s="44">
        <f>лева!K8/1.95583</f>
        <v>0</v>
      </c>
      <c r="L8" s="44">
        <f>лева!L8/1.95583</f>
        <v>0</v>
      </c>
      <c r="M8" s="44">
        <f>лева!M8/1.95583</f>
        <v>56242.106931584036</v>
      </c>
      <c r="N8" s="44">
        <f>лева!N8/1.95583</f>
        <v>0</v>
      </c>
      <c r="O8" s="44">
        <f>лева!O8/1.95583</f>
        <v>75875.715169518822</v>
      </c>
      <c r="P8" s="44">
        <f>лева!P8/1.95583</f>
        <v>0</v>
      </c>
      <c r="Q8" s="44">
        <f>лева!Q8/1.95583</f>
        <v>0</v>
      </c>
      <c r="R8" s="44">
        <f>лева!R8/1.95583</f>
        <v>0</v>
      </c>
      <c r="S8" s="44">
        <f>лева!S8/1.95583</f>
        <v>1179039.0780384799</v>
      </c>
      <c r="T8" s="45" t="s">
        <v>9</v>
      </c>
    </row>
    <row r="9" spans="2:20" ht="31.5" x14ac:dyDescent="0.25">
      <c r="B9" s="15">
        <v>3</v>
      </c>
      <c r="C9" s="40" t="s">
        <v>49</v>
      </c>
      <c r="D9" s="8">
        <f>лева!D9/1.95583</f>
        <v>3681.3015446127733</v>
      </c>
      <c r="E9" s="27">
        <f>лева!E9/1.95583</f>
        <v>0</v>
      </c>
      <c r="F9" s="27">
        <f>лева!F9/1.95583</f>
        <v>0</v>
      </c>
      <c r="G9" s="27">
        <f>лева!G9/1.95583</f>
        <v>3681.3015446127733</v>
      </c>
      <c r="H9" s="27">
        <f>лева!H9/1.95583</f>
        <v>0</v>
      </c>
      <c r="I9" s="27">
        <f>лева!I9/1.95583</f>
        <v>0</v>
      </c>
      <c r="J9" s="27">
        <f>лева!J9/1.95583</f>
        <v>0</v>
      </c>
      <c r="K9" s="27">
        <f>лева!K9/1.95583</f>
        <v>0</v>
      </c>
      <c r="L9" s="27">
        <f>лева!L9/1.95583</f>
        <v>0</v>
      </c>
      <c r="M9" s="27">
        <f>лева!M9/1.95583</f>
        <v>0</v>
      </c>
      <c r="N9" s="27">
        <f>лева!N9/1.95583</f>
        <v>0</v>
      </c>
      <c r="O9" s="8">
        <f>лева!O9/1.95583</f>
        <v>3681.3015446127733</v>
      </c>
      <c r="P9" s="8">
        <f>лева!P9/1.95583</f>
        <v>0</v>
      </c>
      <c r="Q9" s="8">
        <f>лева!Q9/1.95583</f>
        <v>0</v>
      </c>
      <c r="R9" s="8">
        <f>лева!R9/1.95583</f>
        <v>0</v>
      </c>
      <c r="S9" s="8">
        <f>лева!S9/1.95583</f>
        <v>0</v>
      </c>
      <c r="T9" s="37">
        <f>лева!T9/1.95583</f>
        <v>212083.87232019144</v>
      </c>
    </row>
    <row r="10" spans="2:20" ht="31.5" x14ac:dyDescent="0.25">
      <c r="B10" s="15">
        <v>4</v>
      </c>
      <c r="C10" s="40" t="s">
        <v>50</v>
      </c>
      <c r="D10" s="8">
        <f>лева!D10/1.95583</f>
        <v>69024.403961489501</v>
      </c>
      <c r="E10" s="27">
        <f>лева!E10/1.95583</f>
        <v>0</v>
      </c>
      <c r="F10" s="27">
        <f>лева!F10/1.95583</f>
        <v>0</v>
      </c>
      <c r="G10" s="27">
        <f>лева!G10/1.95583</f>
        <v>0</v>
      </c>
      <c r="H10" s="27">
        <f>лева!H10/1.95583</f>
        <v>0</v>
      </c>
      <c r="I10" s="27">
        <f>лева!I10/1.95583</f>
        <v>0</v>
      </c>
      <c r="J10" s="27">
        <f>лева!J10/1.95583</f>
        <v>0</v>
      </c>
      <c r="K10" s="27">
        <f>лева!K10/1.95583</f>
        <v>0</v>
      </c>
      <c r="L10" s="27">
        <f>лева!L10/1.95583</f>
        <v>0</v>
      </c>
      <c r="M10" s="27">
        <f>лева!M10/1.95583</f>
        <v>0</v>
      </c>
      <c r="N10" s="27">
        <f>лева!N10/1.95583</f>
        <v>0</v>
      </c>
      <c r="O10" s="8">
        <f>лева!O10/1.95583</f>
        <v>0</v>
      </c>
      <c r="P10" s="8">
        <f>лева!P10/1.95583</f>
        <v>0</v>
      </c>
      <c r="Q10" s="8">
        <f>лева!Q10/1.95583</f>
        <v>0</v>
      </c>
      <c r="R10" s="8">
        <f>лева!R10/1.95583</f>
        <v>0</v>
      </c>
      <c r="S10" s="8">
        <f>лева!S10/1.95583</f>
        <v>69024.403961489501</v>
      </c>
      <c r="T10" s="4" t="s">
        <v>9</v>
      </c>
    </row>
    <row r="11" spans="2:20" x14ac:dyDescent="0.25">
      <c r="B11" s="15">
        <v>5</v>
      </c>
      <c r="C11" s="40" t="s">
        <v>46</v>
      </c>
      <c r="D11" s="8">
        <f>лева!D11/1.95583</f>
        <v>0</v>
      </c>
      <c r="E11" s="8">
        <f>лева!E11/1.95583</f>
        <v>0</v>
      </c>
      <c r="F11" s="8">
        <f>лева!F11/1.95583</f>
        <v>0</v>
      </c>
      <c r="G11" s="8">
        <f>лева!G11/1.95583</f>
        <v>0</v>
      </c>
      <c r="H11" s="8">
        <f>лева!H11/1.95583</f>
        <v>0</v>
      </c>
      <c r="I11" s="8">
        <f>лева!I11/1.95583</f>
        <v>0</v>
      </c>
      <c r="J11" s="8">
        <f>лева!J11/1.95583</f>
        <v>0</v>
      </c>
      <c r="K11" s="8">
        <f>лева!K11/1.95583</f>
        <v>0</v>
      </c>
      <c r="L11" s="8">
        <f>лева!L11/1.95583</f>
        <v>0</v>
      </c>
      <c r="M11" s="8">
        <f>лева!M11/1.95583</f>
        <v>0</v>
      </c>
      <c r="N11" s="8">
        <f>лева!N11/1.95583</f>
        <v>0</v>
      </c>
      <c r="O11" s="8">
        <f>лева!O11/1.95583</f>
        <v>0</v>
      </c>
      <c r="P11" s="8">
        <f>лева!P11/1.95583</f>
        <v>0</v>
      </c>
      <c r="Q11" s="8">
        <f>лева!Q11/1.95583</f>
        <v>0</v>
      </c>
      <c r="R11" s="8">
        <f>лева!R11/1.95583</f>
        <v>0</v>
      </c>
      <c r="S11" s="8">
        <f>лева!S11/1.95583</f>
        <v>0</v>
      </c>
      <c r="T11" s="4" t="s">
        <v>9</v>
      </c>
    </row>
    <row r="12" spans="2:20" x14ac:dyDescent="0.25">
      <c r="B12" s="15">
        <v>6</v>
      </c>
      <c r="C12" s="40" t="s">
        <v>29</v>
      </c>
      <c r="D12" s="8">
        <f>лева!D12/1.95583</f>
        <v>0</v>
      </c>
      <c r="E12" s="27">
        <f>лева!E12/1.95583</f>
        <v>0</v>
      </c>
      <c r="F12" s="27">
        <f>лева!F12/1.95583</f>
        <v>0</v>
      </c>
      <c r="G12" s="27">
        <f>лева!G12/1.95583</f>
        <v>0</v>
      </c>
      <c r="H12" s="27">
        <f>лева!H12/1.95583</f>
        <v>0</v>
      </c>
      <c r="I12" s="27">
        <f>лева!I12/1.95583</f>
        <v>0</v>
      </c>
      <c r="J12" s="27">
        <f>лева!J12/1.95583</f>
        <v>0</v>
      </c>
      <c r="K12" s="27">
        <f>лева!K12/1.95583</f>
        <v>0</v>
      </c>
      <c r="L12" s="27">
        <f>лева!L12/1.95583</f>
        <v>0</v>
      </c>
      <c r="M12" s="27">
        <f>лева!M12/1.95583</f>
        <v>0</v>
      </c>
      <c r="N12" s="8">
        <f>лева!N12/1.95583</f>
        <v>0</v>
      </c>
      <c r="O12" s="8">
        <f>лева!O12/1.95583</f>
        <v>0</v>
      </c>
      <c r="P12" s="8">
        <f>лева!P12/1.95583</f>
        <v>0</v>
      </c>
      <c r="Q12" s="8">
        <f>лева!Q12/1.95583</f>
        <v>0</v>
      </c>
      <c r="R12" s="8">
        <f>лева!R12/1.95583</f>
        <v>0</v>
      </c>
      <c r="S12" s="8">
        <f>лева!S12/1.95583</f>
        <v>0</v>
      </c>
      <c r="T12" s="4" t="s">
        <v>9</v>
      </c>
    </row>
    <row r="13" spans="2:20" ht="31.5" x14ac:dyDescent="0.25">
      <c r="B13" s="15">
        <v>7</v>
      </c>
      <c r="C13" s="40" t="s">
        <v>51</v>
      </c>
      <c r="D13" s="8">
        <f>лева!D13/1.95583</f>
        <v>15952.306693322018</v>
      </c>
      <c r="E13" s="27">
        <f>лева!E13/1.95583</f>
        <v>0</v>
      </c>
      <c r="F13" s="27">
        <f>лева!F13/1.95583</f>
        <v>0</v>
      </c>
      <c r="G13" s="27">
        <f>лева!G13/1.95583</f>
        <v>15952.306693322018</v>
      </c>
      <c r="H13" s="27">
        <f>лева!H13/1.95583</f>
        <v>0</v>
      </c>
      <c r="I13" s="27">
        <f>лева!I13/1.95583</f>
        <v>0</v>
      </c>
      <c r="J13" s="27">
        <f>лева!J13/1.95583</f>
        <v>0</v>
      </c>
      <c r="K13" s="27">
        <f>лева!K13/1.95583</f>
        <v>0</v>
      </c>
      <c r="L13" s="27">
        <f>лева!L13/1.95583</f>
        <v>0</v>
      </c>
      <c r="M13" s="27">
        <f>лева!M13/1.95583</f>
        <v>0</v>
      </c>
      <c r="N13" s="8">
        <f>лева!N13/1.95583</f>
        <v>0</v>
      </c>
      <c r="O13" s="8">
        <f>лева!O13/1.95583</f>
        <v>15952.306693322018</v>
      </c>
      <c r="P13" s="8">
        <f>лева!P13/1.95583</f>
        <v>0</v>
      </c>
      <c r="Q13" s="8">
        <f>лева!Q13/1.95583</f>
        <v>0</v>
      </c>
      <c r="R13" s="8">
        <f>лева!R13/1.95583</f>
        <v>0</v>
      </c>
      <c r="S13" s="8">
        <f>лева!S13/1.95583</f>
        <v>0</v>
      </c>
      <c r="T13" s="37">
        <f>лева!T13/1.95583</f>
        <v>303093.8271731183</v>
      </c>
    </row>
    <row r="14" spans="2:20" ht="31.5" x14ac:dyDescent="0.25">
      <c r="B14" s="15">
        <v>8</v>
      </c>
      <c r="C14" s="40" t="s">
        <v>52</v>
      </c>
      <c r="D14" s="8">
        <f>лева!D14/1.95583</f>
        <v>0</v>
      </c>
      <c r="E14" s="27">
        <f>лева!E14/1.95583</f>
        <v>0</v>
      </c>
      <c r="F14" s="27">
        <f>лева!F14/1.95583</f>
        <v>0</v>
      </c>
      <c r="G14" s="27">
        <f>лева!G14/1.95583</f>
        <v>0</v>
      </c>
      <c r="H14" s="27">
        <f>лева!H14/1.95583</f>
        <v>0</v>
      </c>
      <c r="I14" s="27">
        <f>лева!I14/1.95583</f>
        <v>0</v>
      </c>
      <c r="J14" s="27">
        <f>лева!J14/1.95583</f>
        <v>0</v>
      </c>
      <c r="K14" s="27">
        <f>лева!K14/1.95583</f>
        <v>0</v>
      </c>
      <c r="L14" s="27">
        <f>лева!L14/1.95583</f>
        <v>0</v>
      </c>
      <c r="M14" s="27">
        <f>лева!M14/1.95583</f>
        <v>0</v>
      </c>
      <c r="N14" s="8">
        <f>лева!N14/1.95583</f>
        <v>0</v>
      </c>
      <c r="O14" s="8">
        <f>лева!O14/1.95583</f>
        <v>0</v>
      </c>
      <c r="P14" s="8">
        <f>лева!P14/1.95583</f>
        <v>0</v>
      </c>
      <c r="Q14" s="8">
        <f>лева!Q14/1.95583</f>
        <v>0</v>
      </c>
      <c r="R14" s="8">
        <f>лева!R14/1.95583</f>
        <v>0</v>
      </c>
      <c r="S14" s="8">
        <f>лева!S14/1.95583</f>
        <v>0</v>
      </c>
      <c r="T14" s="4" t="s">
        <v>9</v>
      </c>
    </row>
    <row r="15" spans="2:20" ht="31.5" x14ac:dyDescent="0.25">
      <c r="B15" s="15">
        <v>9</v>
      </c>
      <c r="C15" s="40" t="s">
        <v>53</v>
      </c>
      <c r="D15" s="8">
        <f>лева!D15/1.95583</f>
        <v>0</v>
      </c>
      <c r="E15" s="27">
        <f>лева!E15/1.95583</f>
        <v>0</v>
      </c>
      <c r="F15" s="27">
        <f>лева!F15/1.95583</f>
        <v>0</v>
      </c>
      <c r="G15" s="27">
        <f>лева!G15/1.95583</f>
        <v>0</v>
      </c>
      <c r="H15" s="27">
        <f>лева!H15/1.95583</f>
        <v>0</v>
      </c>
      <c r="I15" s="27">
        <f>лева!I15/1.95583</f>
        <v>0</v>
      </c>
      <c r="J15" s="27">
        <f>лева!J15/1.95583</f>
        <v>0</v>
      </c>
      <c r="K15" s="27">
        <f>лева!K15/1.95583</f>
        <v>0</v>
      </c>
      <c r="L15" s="27">
        <f>лева!L15/1.95583</f>
        <v>0</v>
      </c>
      <c r="M15" s="27">
        <f>лева!M15/1.95583</f>
        <v>0</v>
      </c>
      <c r="N15" s="8">
        <f>лева!N15/1.95583</f>
        <v>0</v>
      </c>
      <c r="O15" s="8">
        <f>лева!O15/1.95583</f>
        <v>0</v>
      </c>
      <c r="P15" s="8">
        <f>лева!P15/1.95583</f>
        <v>0</v>
      </c>
      <c r="Q15" s="8">
        <f>лева!Q15/1.95583</f>
        <v>0</v>
      </c>
      <c r="R15" s="8">
        <f>лева!R15/1.95583</f>
        <v>0</v>
      </c>
      <c r="S15" s="8">
        <f>лева!S15/1.95583</f>
        <v>0</v>
      </c>
      <c r="T15" s="4" t="s">
        <v>9</v>
      </c>
    </row>
    <row r="16" spans="2:20" ht="33" customHeight="1" x14ac:dyDescent="0.25">
      <c r="B16" s="15">
        <v>10</v>
      </c>
      <c r="C16" s="40" t="s">
        <v>11</v>
      </c>
      <c r="D16" s="8">
        <f>лева!D16/1.95583</f>
        <v>1095187.2095222999</v>
      </c>
      <c r="E16" s="27">
        <f>лева!E16/1.95583</f>
        <v>0</v>
      </c>
      <c r="F16" s="27">
        <f>лева!F16/1.95583</f>
        <v>0</v>
      </c>
      <c r="G16" s="27">
        <f>лева!G16/1.95583</f>
        <v>0</v>
      </c>
      <c r="H16" s="27">
        <f>лева!H16/1.95583</f>
        <v>0</v>
      </c>
      <c r="I16" s="27">
        <f>лева!I16/1.95583</f>
        <v>0</v>
      </c>
      <c r="J16" s="27">
        <f>лева!J16/1.95583</f>
        <v>0</v>
      </c>
      <c r="K16" s="27">
        <f>лева!K16/1.95583</f>
        <v>0</v>
      </c>
      <c r="L16" s="27">
        <f>лева!L16/1.95583</f>
        <v>0</v>
      </c>
      <c r="M16" s="27">
        <f>лева!M16/1.95583</f>
        <v>0</v>
      </c>
      <c r="N16" s="8">
        <f>лева!N16/1.95583</f>
        <v>0</v>
      </c>
      <c r="O16" s="8">
        <f>лева!O16/1.95583</f>
        <v>0</v>
      </c>
      <c r="P16" s="8">
        <f>лева!P16/1.95583</f>
        <v>0</v>
      </c>
      <c r="Q16" s="8">
        <f>лева!Q16/1.95583</f>
        <v>0</v>
      </c>
      <c r="R16" s="8">
        <f>лева!R16/1.95583</f>
        <v>0</v>
      </c>
      <c r="S16" s="8">
        <f>лева!S16/1.95583</f>
        <v>1095187.2095222999</v>
      </c>
      <c r="T16" s="4" t="s">
        <v>8</v>
      </c>
    </row>
    <row r="17" spans="2:20" ht="31.5" x14ac:dyDescent="0.25">
      <c r="B17" s="15">
        <v>11</v>
      </c>
      <c r="C17" s="40" t="s">
        <v>24</v>
      </c>
      <c r="D17" s="8">
        <f>лева!D17/1.95583</f>
        <v>0</v>
      </c>
      <c r="E17" s="27">
        <f>лева!E17/1.95583</f>
        <v>0</v>
      </c>
      <c r="F17" s="27">
        <f>лева!F17/1.95583</f>
        <v>0</v>
      </c>
      <c r="G17" s="27">
        <f>лева!G17/1.95583</f>
        <v>0</v>
      </c>
      <c r="H17" s="27">
        <f>лева!H17/1.95583</f>
        <v>0</v>
      </c>
      <c r="I17" s="27">
        <f>лева!I17/1.95583</f>
        <v>0</v>
      </c>
      <c r="J17" s="27">
        <f>лева!J17/1.95583</f>
        <v>0</v>
      </c>
      <c r="K17" s="27">
        <f>лева!K17/1.95583</f>
        <v>0</v>
      </c>
      <c r="L17" s="27">
        <f>лева!L17/1.95583</f>
        <v>0</v>
      </c>
      <c r="M17" s="27">
        <f>лева!M17/1.95583</f>
        <v>0</v>
      </c>
      <c r="N17" s="8">
        <f>лева!N17/1.95583</f>
        <v>0</v>
      </c>
      <c r="O17" s="8">
        <f>лева!O17/1.95583</f>
        <v>0</v>
      </c>
      <c r="P17" s="8">
        <f>лева!P17/1.95583</f>
        <v>0</v>
      </c>
      <c r="Q17" s="8">
        <f>лева!Q17/1.95583</f>
        <v>0</v>
      </c>
      <c r="R17" s="8">
        <f>лева!R17/1.95583</f>
        <v>0</v>
      </c>
      <c r="S17" s="8">
        <f>лева!S17/1.95583</f>
        <v>0</v>
      </c>
      <c r="T17" s="4" t="s">
        <v>8</v>
      </c>
    </row>
    <row r="18" spans="2:20" ht="31.5" x14ac:dyDescent="0.25">
      <c r="B18" s="15">
        <v>12</v>
      </c>
      <c r="C18" s="40" t="s">
        <v>32</v>
      </c>
      <c r="D18" s="8">
        <f>лева!D18/1.95583</f>
        <v>0</v>
      </c>
      <c r="E18" s="27">
        <f>лева!E18/1.95583</f>
        <v>0</v>
      </c>
      <c r="F18" s="27">
        <f>лева!F18/1.95583</f>
        <v>0</v>
      </c>
      <c r="G18" s="27">
        <f>лева!G18/1.95583</f>
        <v>0</v>
      </c>
      <c r="H18" s="27">
        <f>лева!H18/1.95583</f>
        <v>0</v>
      </c>
      <c r="I18" s="27">
        <f>лева!I18/1.95583</f>
        <v>0</v>
      </c>
      <c r="J18" s="27">
        <f>лева!J18/1.95583</f>
        <v>0</v>
      </c>
      <c r="K18" s="27">
        <f>лева!K18/1.95583</f>
        <v>0</v>
      </c>
      <c r="L18" s="27">
        <f>лева!L18/1.95583</f>
        <v>0</v>
      </c>
      <c r="M18" s="27">
        <f>лева!M18/1.95583</f>
        <v>0</v>
      </c>
      <c r="N18" s="8">
        <f>лева!N18/1.95583</f>
        <v>0</v>
      </c>
      <c r="O18" s="8">
        <f>лева!O18/1.95583</f>
        <v>0</v>
      </c>
      <c r="P18" s="8">
        <f>лева!P18/1.95583</f>
        <v>0</v>
      </c>
      <c r="Q18" s="8">
        <f>лева!Q18/1.95583</f>
        <v>0</v>
      </c>
      <c r="R18" s="8">
        <f>лева!R18/1.95583</f>
        <v>0</v>
      </c>
      <c r="S18" s="8">
        <f>лева!S18/1.95583</f>
        <v>0</v>
      </c>
      <c r="T18" s="4" t="s">
        <v>8</v>
      </c>
    </row>
    <row r="19" spans="2:20" ht="47.25" x14ac:dyDescent="0.25">
      <c r="B19" s="15">
        <v>13</v>
      </c>
      <c r="C19" s="40" t="s">
        <v>30</v>
      </c>
      <c r="D19" s="8">
        <f>лева!D19/1.95583</f>
        <v>0</v>
      </c>
      <c r="E19" s="27">
        <f>лева!E19/1.95583</f>
        <v>0</v>
      </c>
      <c r="F19" s="27">
        <f>лева!F19/1.95583</f>
        <v>0</v>
      </c>
      <c r="G19" s="27">
        <f>лева!G19/1.95583</f>
        <v>0</v>
      </c>
      <c r="H19" s="27">
        <f>лева!H19/1.95583</f>
        <v>0</v>
      </c>
      <c r="I19" s="27">
        <f>лева!I19/1.95583</f>
        <v>0</v>
      </c>
      <c r="J19" s="27">
        <f>лева!J19/1.95583</f>
        <v>0</v>
      </c>
      <c r="K19" s="27">
        <f>лева!K19/1.95583</f>
        <v>0</v>
      </c>
      <c r="L19" s="27">
        <f>лева!L19/1.95583</f>
        <v>0</v>
      </c>
      <c r="M19" s="27">
        <f>лева!M19/1.95583</f>
        <v>0</v>
      </c>
      <c r="N19" s="8">
        <f>лева!N19/1.95583</f>
        <v>0</v>
      </c>
      <c r="O19" s="8">
        <f>лева!O19/1.95583</f>
        <v>0</v>
      </c>
      <c r="P19" s="8">
        <f>лева!P19/1.95583</f>
        <v>0</v>
      </c>
      <c r="Q19" s="8">
        <f>лева!Q19/1.95583</f>
        <v>0</v>
      </c>
      <c r="R19" s="8">
        <f>лева!R19/1.95583</f>
        <v>0</v>
      </c>
      <c r="S19" s="8">
        <f>лева!S19/1.95583</f>
        <v>0</v>
      </c>
      <c r="T19" s="4" t="s">
        <v>8</v>
      </c>
    </row>
    <row r="20" spans="2:20" ht="31.5" x14ac:dyDescent="0.25">
      <c r="B20" s="15">
        <v>14</v>
      </c>
      <c r="C20" s="40" t="s">
        <v>54</v>
      </c>
      <c r="D20" s="8">
        <f>лева!D20/1.95583</f>
        <v>14827.464554690336</v>
      </c>
      <c r="E20" s="27">
        <f>лева!E20/1.95583</f>
        <v>0</v>
      </c>
      <c r="F20" s="27">
        <f>лева!F20/1.95583</f>
        <v>0</v>
      </c>
      <c r="G20" s="27">
        <f>лева!G20/1.95583</f>
        <v>0</v>
      </c>
      <c r="H20" s="27">
        <f>лева!H20/1.95583</f>
        <v>0</v>
      </c>
      <c r="I20" s="27">
        <f>лева!I20/1.95583</f>
        <v>0</v>
      </c>
      <c r="J20" s="27">
        <f>лева!J20/1.95583</f>
        <v>0</v>
      </c>
      <c r="K20" s="27">
        <f>лева!K20/1.95583</f>
        <v>0</v>
      </c>
      <c r="L20" s="27">
        <f>лева!L20/1.95583</f>
        <v>0</v>
      </c>
      <c r="M20" s="27">
        <f>лева!M20/1.95583</f>
        <v>0</v>
      </c>
      <c r="N20" s="8">
        <f>лева!N20/1.95583</f>
        <v>0</v>
      </c>
      <c r="O20" s="8">
        <f>лева!O20/1.95583</f>
        <v>0</v>
      </c>
      <c r="P20" s="8">
        <f>лева!P20/1.95583</f>
        <v>0</v>
      </c>
      <c r="Q20" s="8">
        <f>лева!Q20/1.95583</f>
        <v>0</v>
      </c>
      <c r="R20" s="8">
        <f>лева!R20/1.95583</f>
        <v>0</v>
      </c>
      <c r="S20" s="8">
        <f>лева!S20/1.95583</f>
        <v>14827.464554690336</v>
      </c>
      <c r="T20" s="4" t="s">
        <v>8</v>
      </c>
    </row>
    <row r="21" spans="2:20" x14ac:dyDescent="0.25">
      <c r="B21" s="15">
        <v>15</v>
      </c>
      <c r="C21" s="40" t="s">
        <v>36</v>
      </c>
      <c r="D21" s="8">
        <f>лева!D21/1.95583</f>
        <v>5112.9188119621849</v>
      </c>
      <c r="E21" s="27">
        <f>лева!E21/1.95583</f>
        <v>0</v>
      </c>
      <c r="F21" s="27">
        <f>лева!F21/1.95583</f>
        <v>0</v>
      </c>
      <c r="G21" s="27">
        <f>лева!G21/1.95583</f>
        <v>0</v>
      </c>
      <c r="H21" s="27">
        <f>лева!H21/1.95583</f>
        <v>0</v>
      </c>
      <c r="I21" s="27">
        <f>лева!I21/1.95583</f>
        <v>0</v>
      </c>
      <c r="J21" s="27">
        <f>лева!J21/1.95583</f>
        <v>0</v>
      </c>
      <c r="K21" s="27">
        <f>лева!K21/1.95583</f>
        <v>0</v>
      </c>
      <c r="L21" s="27">
        <f>лева!L21/1.95583</f>
        <v>0</v>
      </c>
      <c r="M21" s="27">
        <f>лева!M21/1.95583</f>
        <v>5112.9188119621849</v>
      </c>
      <c r="N21" s="8">
        <f>лева!N21/1.95583</f>
        <v>0</v>
      </c>
      <c r="O21" s="8">
        <f>лева!O21/1.95583</f>
        <v>5112.9188119621849</v>
      </c>
      <c r="P21" s="8">
        <f>лева!P21/1.95583</f>
        <v>0</v>
      </c>
      <c r="Q21" s="8">
        <f>лева!Q21/1.95583</f>
        <v>0</v>
      </c>
      <c r="R21" s="8">
        <f>лева!R21/1.95583</f>
        <v>0</v>
      </c>
      <c r="S21" s="8">
        <f>лева!S21/1.95583</f>
        <v>0</v>
      </c>
      <c r="T21" s="28"/>
    </row>
    <row r="22" spans="2:20" x14ac:dyDescent="0.25">
      <c r="B22" s="15">
        <v>16</v>
      </c>
      <c r="C22" s="40" t="s">
        <v>37</v>
      </c>
      <c r="D22" s="8">
        <f>лева!D22/1.95583</f>
        <v>51129.188119621853</v>
      </c>
      <c r="E22" s="27">
        <f>лева!E22/1.95583</f>
        <v>0</v>
      </c>
      <c r="F22" s="27">
        <f>лева!F22/1.95583</f>
        <v>0</v>
      </c>
      <c r="G22" s="27">
        <f>лева!G22/1.95583</f>
        <v>0</v>
      </c>
      <c r="H22" s="27">
        <f>лева!H22/1.95583</f>
        <v>0</v>
      </c>
      <c r="I22" s="27">
        <f>лева!I22/1.95583</f>
        <v>0</v>
      </c>
      <c r="J22" s="27">
        <f>лева!J22/1.95583</f>
        <v>0</v>
      </c>
      <c r="K22" s="27">
        <f>лева!K22/1.95583</f>
        <v>0</v>
      </c>
      <c r="L22" s="27">
        <f>лева!L22/1.95583</f>
        <v>0</v>
      </c>
      <c r="M22" s="27">
        <f>лева!M22/1.95583</f>
        <v>51129.188119621853</v>
      </c>
      <c r="N22" s="8">
        <f>лева!N22/1.95583</f>
        <v>0</v>
      </c>
      <c r="O22" s="8">
        <f>лева!O22/1.95583</f>
        <v>51129.188119621853</v>
      </c>
      <c r="P22" s="8">
        <f>лева!P22/1.95583</f>
        <v>0</v>
      </c>
      <c r="Q22" s="8">
        <f>лева!Q22/1.95583</f>
        <v>0</v>
      </c>
      <c r="R22" s="8">
        <f>лева!R22/1.95583</f>
        <v>0</v>
      </c>
      <c r="S22" s="8">
        <f>лева!S22/1.95583</f>
        <v>0</v>
      </c>
      <c r="T22" s="4" t="s">
        <v>8</v>
      </c>
    </row>
    <row r="23" spans="2:20" s="46" customFormat="1" ht="25.5" customHeight="1" x14ac:dyDescent="0.25">
      <c r="B23" s="42">
        <v>17</v>
      </c>
      <c r="C23" s="43" t="s">
        <v>45</v>
      </c>
      <c r="D23" s="44">
        <f>лева!D23/1.95583</f>
        <v>1772434.2095171872</v>
      </c>
      <c r="E23" s="44">
        <f>лева!E23/1.95583</f>
        <v>0</v>
      </c>
      <c r="F23" s="44">
        <f>лева!F23/1.95583</f>
        <v>0</v>
      </c>
      <c r="G23" s="44">
        <f>лева!G23/1.95583</f>
        <v>90092.697218060872</v>
      </c>
      <c r="H23" s="44">
        <f>лева!H23/1.95583</f>
        <v>10328.096000163614</v>
      </c>
      <c r="I23" s="44">
        <f>лева!I23/1.95583</f>
        <v>0</v>
      </c>
      <c r="J23" s="44">
        <f>лева!J23/1.95583</f>
        <v>2965.4929109380673</v>
      </c>
      <c r="K23" s="44">
        <f>лева!K23/1.95583</f>
        <v>0</v>
      </c>
      <c r="L23" s="44">
        <f>лева!L23/1.95583</f>
        <v>376745.93395131477</v>
      </c>
      <c r="M23" s="44">
        <f>лева!M23/1.95583</f>
        <v>214920.51967706805</v>
      </c>
      <c r="N23" s="44">
        <f>лева!N23/1.95583</f>
        <v>0</v>
      </c>
      <c r="O23" s="44">
        <f>лева!O23/1.95583</f>
        <v>695052.73975754541</v>
      </c>
      <c r="P23" s="44">
        <f>лева!P23/1.95583</f>
        <v>0</v>
      </c>
      <c r="Q23" s="44">
        <f>лева!Q23/1.95583</f>
        <v>0</v>
      </c>
      <c r="R23" s="44">
        <f>лева!R23/1.95583</f>
        <v>0</v>
      </c>
      <c r="S23" s="44">
        <f>лева!S23/1.95583</f>
        <v>1077381.4697596417</v>
      </c>
      <c r="T23" s="45" t="s">
        <v>9</v>
      </c>
    </row>
    <row r="24" spans="2:20" ht="31.5" x14ac:dyDescent="0.25">
      <c r="B24" s="15">
        <v>18</v>
      </c>
      <c r="C24" s="40" t="s">
        <v>10</v>
      </c>
      <c r="D24" s="8">
        <f>лева!D24/1.95583</f>
        <v>886882.2954960299</v>
      </c>
      <c r="E24" s="27">
        <f>лева!E24/1.95583</f>
        <v>0</v>
      </c>
      <c r="F24" s="27">
        <f>лева!F24/1.95583</f>
        <v>0</v>
      </c>
      <c r="G24" s="27">
        <f>лева!G24/1.95583</f>
        <v>0</v>
      </c>
      <c r="H24" s="27">
        <f>лева!H24/1.95583</f>
        <v>0</v>
      </c>
      <c r="I24" s="27">
        <f>лева!I24/1.95583</f>
        <v>0</v>
      </c>
      <c r="J24" s="27">
        <f>лева!J24/1.95583</f>
        <v>0</v>
      </c>
      <c r="K24" s="27">
        <f>лева!K24/1.95583</f>
        <v>0</v>
      </c>
      <c r="L24" s="27">
        <f>лева!L24/1.95583</f>
        <v>351181.33989150386</v>
      </c>
      <c r="M24" s="27">
        <f>лева!M24/1.95583</f>
        <v>189355.92561725713</v>
      </c>
      <c r="N24" s="8">
        <f>лева!N24/1.95583</f>
        <v>0</v>
      </c>
      <c r="O24" s="8">
        <f>лева!O24/1.95583</f>
        <v>540537.26550876105</v>
      </c>
      <c r="P24" s="8">
        <f>лева!P24/1.95583</f>
        <v>0</v>
      </c>
      <c r="Q24" s="8">
        <f>лева!Q24/1.95583</f>
        <v>0</v>
      </c>
      <c r="R24" s="8">
        <f>лева!R24/1.95583</f>
        <v>0</v>
      </c>
      <c r="S24" s="8">
        <f>лева!S24/1.95583</f>
        <v>346345.02998726885</v>
      </c>
      <c r="T24" s="4" t="s">
        <v>8</v>
      </c>
    </row>
    <row r="25" spans="2:20" x14ac:dyDescent="0.25">
      <c r="B25" s="15">
        <v>19</v>
      </c>
      <c r="C25" s="40" t="s">
        <v>35</v>
      </c>
      <c r="D25" s="8">
        <f>лева!D25/1.95583</f>
        <v>0</v>
      </c>
      <c r="E25" s="27">
        <f>лева!E25/1.95583</f>
        <v>0</v>
      </c>
      <c r="F25" s="27">
        <f>лева!F25/1.95583</f>
        <v>0</v>
      </c>
      <c r="G25" s="27">
        <f>лева!G25/1.95583</f>
        <v>0</v>
      </c>
      <c r="H25" s="27">
        <f>лева!H25/1.95583</f>
        <v>0</v>
      </c>
      <c r="I25" s="27">
        <f>лева!I25/1.95583</f>
        <v>0</v>
      </c>
      <c r="J25" s="27">
        <f>лева!J25/1.95583</f>
        <v>0</v>
      </c>
      <c r="K25" s="27">
        <f>лева!K25/1.95583</f>
        <v>0</v>
      </c>
      <c r="L25" s="27">
        <f>лева!L25/1.95583</f>
        <v>0</v>
      </c>
      <c r="M25" s="27">
        <f>лева!M25/1.95583</f>
        <v>0</v>
      </c>
      <c r="N25" s="8">
        <f>лева!N25/1.95583</f>
        <v>0</v>
      </c>
      <c r="O25" s="8">
        <f>лева!O25/1.95583</f>
        <v>0</v>
      </c>
      <c r="P25" s="8">
        <f>лева!P25/1.95583</f>
        <v>0</v>
      </c>
      <c r="Q25" s="8">
        <f>лева!Q25/1.95583</f>
        <v>0</v>
      </c>
      <c r="R25" s="8">
        <f>лева!R25/1.95583</f>
        <v>0</v>
      </c>
      <c r="S25" s="8">
        <f>лева!S25/1.95583</f>
        <v>0</v>
      </c>
      <c r="T25" s="4" t="s">
        <v>8</v>
      </c>
    </row>
    <row r="26" spans="2:20" ht="94.5" x14ac:dyDescent="0.25">
      <c r="B26" s="15">
        <v>20</v>
      </c>
      <c r="C26" s="40" t="s">
        <v>55</v>
      </c>
      <c r="D26" s="8">
        <f>лева!D26/1.95583</f>
        <v>0</v>
      </c>
      <c r="E26" s="27">
        <f>лева!E26/1.95583</f>
        <v>0</v>
      </c>
      <c r="F26" s="8">
        <f>лева!F26/1.95583</f>
        <v>0</v>
      </c>
      <c r="G26" s="8">
        <f>лева!G26/1.95583</f>
        <v>0</v>
      </c>
      <c r="H26" s="8">
        <f>лева!H26/1.95583</f>
        <v>0</v>
      </c>
      <c r="I26" s="8">
        <f>лева!I26/1.95583</f>
        <v>0</v>
      </c>
      <c r="J26" s="8">
        <f>лева!J26/1.95583</f>
        <v>0</v>
      </c>
      <c r="K26" s="8">
        <f>лева!K26/1.95583</f>
        <v>0</v>
      </c>
      <c r="L26" s="8">
        <f>лева!L26/1.95583</f>
        <v>0</v>
      </c>
      <c r="M26" s="8">
        <f>лева!M26/1.95583</f>
        <v>0</v>
      </c>
      <c r="N26" s="8">
        <f>лева!N26/1.95583</f>
        <v>0</v>
      </c>
      <c r="O26" s="8">
        <f>лева!O26/1.95583</f>
        <v>0</v>
      </c>
      <c r="P26" s="8">
        <f>лева!P26/1.95583</f>
        <v>0</v>
      </c>
      <c r="Q26" s="8">
        <f>лева!Q26/1.95583</f>
        <v>0</v>
      </c>
      <c r="R26" s="8">
        <f>лева!R26/1.95583</f>
        <v>0</v>
      </c>
      <c r="S26" s="8">
        <f>лева!S26/1.95583</f>
        <v>0</v>
      </c>
      <c r="T26" s="4">
        <f>лева!T26/1.95583</f>
        <v>0</v>
      </c>
    </row>
    <row r="27" spans="2:20" ht="78" customHeight="1" x14ac:dyDescent="0.25">
      <c r="B27" s="15">
        <v>21</v>
      </c>
      <c r="C27" s="40" t="s">
        <v>56</v>
      </c>
      <c r="D27" s="8">
        <f>лева!D27/1.95583</f>
        <v>14757.92885884765</v>
      </c>
      <c r="E27" s="27">
        <f>лева!E27/1.95583</f>
        <v>0</v>
      </c>
      <c r="F27" s="8">
        <f>лева!F27/1.95583</f>
        <v>0</v>
      </c>
      <c r="G27" s="38">
        <f>лева!G27/1.95583</f>
        <v>14757.92885884765</v>
      </c>
      <c r="H27" s="8">
        <f>лева!H27/1.95583</f>
        <v>0</v>
      </c>
      <c r="I27" s="8">
        <f>лева!I27/1.95583</f>
        <v>0</v>
      </c>
      <c r="J27" s="8">
        <f>лева!J27/1.95583</f>
        <v>0</v>
      </c>
      <c r="K27" s="8">
        <f>лева!K27/1.95583</f>
        <v>0</v>
      </c>
      <c r="L27" s="8">
        <f>лева!L27/1.95583</f>
        <v>0</v>
      </c>
      <c r="M27" s="8">
        <f>лева!M27/1.95583</f>
        <v>0</v>
      </c>
      <c r="N27" s="8">
        <f>лева!N27/1.95583</f>
        <v>0</v>
      </c>
      <c r="O27" s="8">
        <f>лева!O27/1.95583</f>
        <v>14757.92885884765</v>
      </c>
      <c r="P27" s="8">
        <f>лева!P27/1.95583</f>
        <v>0</v>
      </c>
      <c r="Q27" s="8">
        <f>лева!Q27/1.95583</f>
        <v>0</v>
      </c>
      <c r="R27" s="8">
        <f>лева!R27/1.95583</f>
        <v>0</v>
      </c>
      <c r="S27" s="8">
        <f>лева!S27/1.95583</f>
        <v>0</v>
      </c>
      <c r="T27" s="39">
        <f>лева!T27/1.95583</f>
        <v>280400.64831810538</v>
      </c>
    </row>
    <row r="28" spans="2:20" ht="77.25" customHeight="1" x14ac:dyDescent="0.25">
      <c r="B28" s="15">
        <v>22</v>
      </c>
      <c r="C28" s="40" t="s">
        <v>57</v>
      </c>
      <c r="D28" s="8">
        <f>лева!D28/1.95583</f>
        <v>530846.23919256788</v>
      </c>
      <c r="E28" s="27">
        <f>лева!E28/1.95583</f>
        <v>0</v>
      </c>
      <c r="F28" s="8">
        <f>лева!F28/1.95583</f>
        <v>0</v>
      </c>
      <c r="G28" s="38">
        <f>лева!G28/1.95583</f>
        <v>75334.768359213223</v>
      </c>
      <c r="H28" s="38">
        <f>лева!H28/1.95583</f>
        <v>10328.096000163614</v>
      </c>
      <c r="I28" s="38">
        <f>лева!I28/1.95583</f>
        <v>0</v>
      </c>
      <c r="J28" s="38">
        <f>лева!J28/1.95583</f>
        <v>2965.4929109380673</v>
      </c>
      <c r="K28" s="38">
        <f>лева!K28/1.95583</f>
        <v>0</v>
      </c>
      <c r="L28" s="38">
        <f>лева!L28/1.95583</f>
        <v>0</v>
      </c>
      <c r="M28" s="38">
        <f>лева!M28/1.95583</f>
        <v>25564.594059810926</v>
      </c>
      <c r="N28" s="8">
        <f>лева!N28/1.95583</f>
        <v>0</v>
      </c>
      <c r="O28" s="8">
        <f>лева!O28/1.95583</f>
        <v>114192.95133012583</v>
      </c>
      <c r="P28" s="8">
        <f>лева!P28/1.95583</f>
        <v>0</v>
      </c>
      <c r="Q28" s="8">
        <f>лева!Q28/1.95583</f>
        <v>0</v>
      </c>
      <c r="R28" s="8">
        <f>лева!R28/1.95583</f>
        <v>0</v>
      </c>
      <c r="S28" s="8">
        <f>лева!S28/1.95583</f>
        <v>416653.28786244203</v>
      </c>
      <c r="T28" s="4" t="s">
        <v>8</v>
      </c>
    </row>
    <row r="29" spans="2:20" x14ac:dyDescent="0.25">
      <c r="B29" s="15">
        <v>23</v>
      </c>
      <c r="C29" s="40" t="s">
        <v>3</v>
      </c>
      <c r="D29" s="8">
        <f>лева!D29/1.95583</f>
        <v>0</v>
      </c>
      <c r="E29" s="27">
        <f>лева!E29/1.95583</f>
        <v>0</v>
      </c>
      <c r="F29" s="8">
        <f>лева!F29/1.95583</f>
        <v>0</v>
      </c>
      <c r="G29" s="8">
        <f>лева!G29/1.95583</f>
        <v>0</v>
      </c>
      <c r="H29" s="8">
        <f>лева!H29/1.95583</f>
        <v>0</v>
      </c>
      <c r="I29" s="8">
        <f>лева!I29/1.95583</f>
        <v>0</v>
      </c>
      <c r="J29" s="8">
        <f>лева!J29/1.95583</f>
        <v>0</v>
      </c>
      <c r="K29" s="8">
        <f>лева!K29/1.95583</f>
        <v>0</v>
      </c>
      <c r="L29" s="8">
        <f>лева!L29/1.95583</f>
        <v>0</v>
      </c>
      <c r="M29" s="8">
        <f>лева!M29/1.95583</f>
        <v>0</v>
      </c>
      <c r="N29" s="8">
        <f>лева!N29/1.95583</f>
        <v>0</v>
      </c>
      <c r="O29" s="8">
        <f>лева!O29/1.95583</f>
        <v>0</v>
      </c>
      <c r="P29" s="8">
        <f>лева!P29/1.95583</f>
        <v>0</v>
      </c>
      <c r="Q29" s="8">
        <f>лева!Q29/1.95583</f>
        <v>0</v>
      </c>
      <c r="R29" s="8">
        <f>лева!R29/1.95583</f>
        <v>0</v>
      </c>
      <c r="S29" s="8">
        <f>лева!S29/1.95583</f>
        <v>0</v>
      </c>
      <c r="T29" s="4" t="s">
        <v>8</v>
      </c>
    </row>
    <row r="30" spans="2:20" x14ac:dyDescent="0.25">
      <c r="B30" s="15">
        <v>24</v>
      </c>
      <c r="C30" s="40" t="s">
        <v>2</v>
      </c>
      <c r="D30" s="8">
        <f>лева!D30/1.95583</f>
        <v>0</v>
      </c>
      <c r="E30" s="27">
        <f>лева!E30/1.95583</f>
        <v>0</v>
      </c>
      <c r="F30" s="8">
        <f>лева!F30/1.95583</f>
        <v>0</v>
      </c>
      <c r="G30" s="8">
        <f>лева!G30/1.95583</f>
        <v>0</v>
      </c>
      <c r="H30" s="8">
        <f>лева!H30/1.95583</f>
        <v>0</v>
      </c>
      <c r="I30" s="8">
        <f>лева!I30/1.95583</f>
        <v>0</v>
      </c>
      <c r="J30" s="8">
        <f>лева!J30/1.95583</f>
        <v>0</v>
      </c>
      <c r="K30" s="8">
        <f>лева!K30/1.95583</f>
        <v>0</v>
      </c>
      <c r="L30" s="8">
        <f>лева!L30/1.95583</f>
        <v>0</v>
      </c>
      <c r="M30" s="8">
        <f>лева!M30/1.95583</f>
        <v>0</v>
      </c>
      <c r="N30" s="8">
        <f>лева!N30/1.95583</f>
        <v>0</v>
      </c>
      <c r="O30" s="8">
        <f>лева!O30/1.95583</f>
        <v>0</v>
      </c>
      <c r="P30" s="8">
        <f>лева!P30/1.95583</f>
        <v>0</v>
      </c>
      <c r="Q30" s="8">
        <f>лева!Q30/1.95583</f>
        <v>0</v>
      </c>
      <c r="R30" s="8">
        <f>лева!R30/1.95583</f>
        <v>0</v>
      </c>
      <c r="S30" s="8">
        <f>лева!S30/1.95583</f>
        <v>0</v>
      </c>
      <c r="T30" s="4" t="s">
        <v>8</v>
      </c>
    </row>
    <row r="31" spans="2:20" x14ac:dyDescent="0.25">
      <c r="B31" s="15">
        <v>25</v>
      </c>
      <c r="C31" s="40" t="s">
        <v>27</v>
      </c>
      <c r="D31" s="8">
        <f>лева!D31/1.95583</f>
        <v>22946.779628086286</v>
      </c>
      <c r="E31" s="29">
        <f>лева!E31/1.95583</f>
        <v>0</v>
      </c>
      <c r="F31" s="8">
        <f>лева!F31/1.95583</f>
        <v>0</v>
      </c>
      <c r="G31" s="8">
        <f>лева!G31/1.95583</f>
        <v>0</v>
      </c>
      <c r="H31" s="8">
        <f>лева!H31/1.95583</f>
        <v>0</v>
      </c>
      <c r="I31" s="8">
        <f>лева!I31/1.95583</f>
        <v>0</v>
      </c>
      <c r="J31" s="8">
        <f>лева!J31/1.95583</f>
        <v>0</v>
      </c>
      <c r="K31" s="8">
        <f>лева!K31/1.95583</f>
        <v>0</v>
      </c>
      <c r="L31" s="8">
        <f>лева!L31/1.95583</f>
        <v>0</v>
      </c>
      <c r="M31" s="8">
        <f>лева!M31/1.95583</f>
        <v>0</v>
      </c>
      <c r="N31" s="8">
        <f>лева!N31/1.95583</f>
        <v>0</v>
      </c>
      <c r="O31" s="8">
        <f>лева!O31/1.95583</f>
        <v>0</v>
      </c>
      <c r="P31" s="8">
        <f>лева!P31/1.95583</f>
        <v>0</v>
      </c>
      <c r="Q31" s="8">
        <f>лева!Q31/1.95583</f>
        <v>0</v>
      </c>
      <c r="R31" s="8">
        <f>лева!R31/1.95583</f>
        <v>0</v>
      </c>
      <c r="S31" s="8">
        <f>лева!S31/1.95583</f>
        <v>22946.779628086286</v>
      </c>
      <c r="T31" s="4" t="s">
        <v>8</v>
      </c>
    </row>
    <row r="32" spans="2:20" x14ac:dyDescent="0.25">
      <c r="B32" s="15">
        <v>26</v>
      </c>
      <c r="C32" s="40" t="s">
        <v>28</v>
      </c>
      <c r="D32" s="8">
        <f>лева!D32/1.95583</f>
        <v>291436.37228184455</v>
      </c>
      <c r="E32" s="27">
        <f>лева!E32/1.95583</f>
        <v>0</v>
      </c>
      <c r="F32" s="8">
        <f>лева!F32/1.95583</f>
        <v>0</v>
      </c>
      <c r="G32" s="8">
        <f>лева!G32/1.95583</f>
        <v>0</v>
      </c>
      <c r="H32" s="8">
        <f>лева!H32/1.95583</f>
        <v>0</v>
      </c>
      <c r="I32" s="8">
        <f>лева!I32/1.95583</f>
        <v>0</v>
      </c>
      <c r="J32" s="8">
        <f>лева!J32/1.95583</f>
        <v>0</v>
      </c>
      <c r="K32" s="8">
        <f>лева!K32/1.95583</f>
        <v>0</v>
      </c>
      <c r="L32" s="8">
        <f>лева!L32/1.95583</f>
        <v>0</v>
      </c>
      <c r="M32" s="8">
        <f>лева!M32/1.95583</f>
        <v>0</v>
      </c>
      <c r="N32" s="8">
        <f>лева!N32/1.95583</f>
        <v>0</v>
      </c>
      <c r="O32" s="8">
        <f>лева!O32/1.95583</f>
        <v>0</v>
      </c>
      <c r="P32" s="8">
        <f>лева!P32/1.95583</f>
        <v>0</v>
      </c>
      <c r="Q32" s="8">
        <f>лева!Q32/1.95583</f>
        <v>0</v>
      </c>
      <c r="R32" s="8">
        <f>лева!R32/1.95583</f>
        <v>0</v>
      </c>
      <c r="S32" s="8">
        <f>лева!S32/1.95583</f>
        <v>291436.37228184455</v>
      </c>
      <c r="T32" s="4" t="s">
        <v>8</v>
      </c>
    </row>
    <row r="33" spans="2:20" ht="47.25" x14ac:dyDescent="0.25">
      <c r="B33" s="15">
        <v>27</v>
      </c>
      <c r="C33" s="40" t="s">
        <v>58</v>
      </c>
      <c r="D33" s="8">
        <f>лева!D33/1.95583</f>
        <v>0</v>
      </c>
      <c r="E33" s="27">
        <f>лева!E33/1.95583</f>
        <v>0</v>
      </c>
      <c r="F33" s="8">
        <f>лева!F33/1.95583</f>
        <v>0</v>
      </c>
      <c r="G33" s="8">
        <f>лева!G33/1.95583</f>
        <v>0</v>
      </c>
      <c r="H33" s="8">
        <f>лева!H33/1.95583</f>
        <v>0</v>
      </c>
      <c r="I33" s="8">
        <f>лева!I33/1.95583</f>
        <v>0</v>
      </c>
      <c r="J33" s="8">
        <f>лева!J33/1.95583</f>
        <v>0</v>
      </c>
      <c r="K33" s="8">
        <f>лева!K33/1.95583</f>
        <v>0</v>
      </c>
      <c r="L33" s="8">
        <f>лева!L33/1.95583</f>
        <v>0</v>
      </c>
      <c r="M33" s="8">
        <f>лева!M33/1.95583</f>
        <v>0</v>
      </c>
      <c r="N33" s="8">
        <f>лева!N33/1.95583</f>
        <v>0</v>
      </c>
      <c r="O33" s="8">
        <f>лева!O33/1.95583</f>
        <v>0</v>
      </c>
      <c r="P33" s="8">
        <f>лева!P33/1.95583</f>
        <v>0</v>
      </c>
      <c r="Q33" s="8">
        <f>лева!Q33/1.95583</f>
        <v>0</v>
      </c>
      <c r="R33" s="8">
        <f>лева!R33/1.95583</f>
        <v>0</v>
      </c>
      <c r="S33" s="8">
        <f>лева!S33/1.95583</f>
        <v>0</v>
      </c>
      <c r="T33" s="28">
        <f>лева!T33/1.95583</f>
        <v>0</v>
      </c>
    </row>
    <row r="34" spans="2:20" ht="31.5" x14ac:dyDescent="0.25">
      <c r="B34" s="15">
        <v>28</v>
      </c>
      <c r="C34" s="40" t="s">
        <v>4</v>
      </c>
      <c r="D34" s="8">
        <f>лева!D34/1.95583</f>
        <v>0</v>
      </c>
      <c r="E34" s="27">
        <f>лева!E34/1.95583</f>
        <v>0</v>
      </c>
      <c r="F34" s="8">
        <f>лева!F34/1.95583</f>
        <v>0</v>
      </c>
      <c r="G34" s="8">
        <f>лева!G34/1.95583</f>
        <v>0</v>
      </c>
      <c r="H34" s="8">
        <f>лева!H34/1.95583</f>
        <v>0</v>
      </c>
      <c r="I34" s="8">
        <f>лева!I34/1.95583</f>
        <v>0</v>
      </c>
      <c r="J34" s="8">
        <f>лева!J34/1.95583</f>
        <v>0</v>
      </c>
      <c r="K34" s="8">
        <f>лева!K34/1.95583</f>
        <v>0</v>
      </c>
      <c r="L34" s="8">
        <f>лева!L34/1.95583</f>
        <v>0</v>
      </c>
      <c r="M34" s="8">
        <f>лева!M34/1.95583</f>
        <v>0</v>
      </c>
      <c r="N34" s="8">
        <f>лева!N34/1.95583</f>
        <v>0</v>
      </c>
      <c r="O34" s="8">
        <f>лева!O34/1.95583</f>
        <v>0</v>
      </c>
      <c r="P34" s="8">
        <f>лева!P34/1.95583</f>
        <v>0</v>
      </c>
      <c r="Q34" s="8">
        <f>лева!Q34/1.95583</f>
        <v>0</v>
      </c>
      <c r="R34" s="8">
        <f>лева!R34/1.95583</f>
        <v>0</v>
      </c>
      <c r="S34" s="8">
        <f>лева!S34/1.95583</f>
        <v>0</v>
      </c>
      <c r="T34" s="4" t="s">
        <v>8</v>
      </c>
    </row>
    <row r="35" spans="2:20" ht="31.5" x14ac:dyDescent="0.25">
      <c r="B35" s="15">
        <v>29</v>
      </c>
      <c r="C35" s="40" t="s">
        <v>25</v>
      </c>
      <c r="D35" s="8">
        <f>лева!D35/1.95583</f>
        <v>25564.594059810926</v>
      </c>
      <c r="E35" s="27">
        <f>лева!E35/1.95583</f>
        <v>0</v>
      </c>
      <c r="F35" s="8">
        <f>лева!F35/1.95583</f>
        <v>0</v>
      </c>
      <c r="G35" s="8">
        <f>лева!G35/1.95583</f>
        <v>0</v>
      </c>
      <c r="H35" s="8">
        <f>лева!H35/1.95583</f>
        <v>0</v>
      </c>
      <c r="I35" s="8">
        <f>лева!I35/1.95583</f>
        <v>0</v>
      </c>
      <c r="J35" s="8">
        <f>лева!J35/1.95583</f>
        <v>0</v>
      </c>
      <c r="K35" s="8">
        <f>лева!K35/1.95583</f>
        <v>0</v>
      </c>
      <c r="L35" s="8">
        <f>лева!L35/1.95583</f>
        <v>25564.594059810926</v>
      </c>
      <c r="M35" s="8">
        <f>лева!M35/1.95583</f>
        <v>0</v>
      </c>
      <c r="N35" s="8">
        <f>лева!N35/1.95583</f>
        <v>0</v>
      </c>
      <c r="O35" s="8">
        <f>лева!O35/1.95583</f>
        <v>25564.594059810926</v>
      </c>
      <c r="P35" s="8">
        <f>лева!P35/1.95583</f>
        <v>0</v>
      </c>
      <c r="Q35" s="8">
        <f>лева!Q35/1.95583</f>
        <v>0</v>
      </c>
      <c r="R35" s="8">
        <f>лева!R35/1.95583</f>
        <v>0</v>
      </c>
      <c r="S35" s="8">
        <f>лева!S35/1.95583</f>
        <v>0</v>
      </c>
      <c r="T35" s="4" t="s">
        <v>8</v>
      </c>
    </row>
    <row r="36" spans="2:20" x14ac:dyDescent="0.25">
      <c r="B36" s="15">
        <v>30</v>
      </c>
      <c r="C36" s="40" t="s">
        <v>5</v>
      </c>
      <c r="D36" s="8">
        <f>лева!D36/1.95583</f>
        <v>0</v>
      </c>
      <c r="E36" s="27">
        <f>лева!E36/1.95583</f>
        <v>0</v>
      </c>
      <c r="F36" s="8">
        <f>лева!F36/1.95583</f>
        <v>0</v>
      </c>
      <c r="G36" s="8">
        <f>лева!G36/1.95583</f>
        <v>0</v>
      </c>
      <c r="H36" s="8">
        <f>лева!H36/1.95583</f>
        <v>0</v>
      </c>
      <c r="I36" s="8">
        <f>лева!I36/1.95583</f>
        <v>0</v>
      </c>
      <c r="J36" s="8">
        <f>лева!J36/1.95583</f>
        <v>0</v>
      </c>
      <c r="K36" s="8">
        <f>лева!K36/1.95583</f>
        <v>0</v>
      </c>
      <c r="L36" s="8">
        <f>лева!L36/1.95583</f>
        <v>0</v>
      </c>
      <c r="M36" s="8">
        <f>лева!M36/1.95583</f>
        <v>0</v>
      </c>
      <c r="N36" s="8">
        <f>лева!N36/1.95583</f>
        <v>0</v>
      </c>
      <c r="O36" s="8">
        <f>лева!O36/1.95583</f>
        <v>0</v>
      </c>
      <c r="P36" s="8">
        <f>лева!P36/1.95583</f>
        <v>0</v>
      </c>
      <c r="Q36" s="8">
        <f>лева!Q36/1.95583</f>
        <v>0</v>
      </c>
      <c r="R36" s="8">
        <f>лева!R36/1.95583</f>
        <v>0</v>
      </c>
      <c r="S36" s="8">
        <f>лева!S36/1.95583</f>
        <v>0</v>
      </c>
      <c r="T36" s="4" t="s">
        <v>8</v>
      </c>
    </row>
    <row r="37" spans="2:20" x14ac:dyDescent="0.25">
      <c r="B37" s="15">
        <v>31</v>
      </c>
      <c r="C37" s="40" t="s">
        <v>6</v>
      </c>
      <c r="D37" s="8">
        <f>лева!D37/1.95583</f>
        <v>0</v>
      </c>
      <c r="E37" s="27">
        <f>лева!E37/1.95583</f>
        <v>0</v>
      </c>
      <c r="F37" s="8">
        <f>лева!F37/1.95583</f>
        <v>0</v>
      </c>
      <c r="G37" s="8">
        <f>лева!G37/1.95583</f>
        <v>0</v>
      </c>
      <c r="H37" s="8">
        <f>лева!H37/1.95583</f>
        <v>0</v>
      </c>
      <c r="I37" s="8">
        <f>лева!I37/1.95583</f>
        <v>0</v>
      </c>
      <c r="J37" s="8">
        <f>лева!J37/1.95583</f>
        <v>0</v>
      </c>
      <c r="K37" s="8">
        <f>лева!K37/1.95583</f>
        <v>0</v>
      </c>
      <c r="L37" s="8">
        <f>лева!L37/1.95583</f>
        <v>0</v>
      </c>
      <c r="M37" s="8">
        <f>лева!M37/1.95583</f>
        <v>0</v>
      </c>
      <c r="N37" s="8">
        <f>лева!N37/1.95583</f>
        <v>0</v>
      </c>
      <c r="O37" s="8">
        <f>лева!O37/1.95583</f>
        <v>0</v>
      </c>
      <c r="P37" s="8">
        <f>лева!P37/1.95583</f>
        <v>0</v>
      </c>
      <c r="Q37" s="8">
        <f>лева!Q37/1.95583</f>
        <v>0</v>
      </c>
      <c r="R37" s="8">
        <f>лева!R37/1.95583</f>
        <v>0</v>
      </c>
      <c r="S37" s="8">
        <f>лева!S37/1.95583</f>
        <v>0</v>
      </c>
      <c r="T37" s="4" t="s">
        <v>8</v>
      </c>
    </row>
    <row r="38" spans="2:20" x14ac:dyDescent="0.25">
      <c r="B38" s="15">
        <v>32</v>
      </c>
      <c r="C38" s="40" t="s">
        <v>36</v>
      </c>
      <c r="D38" s="8">
        <f>лева!D38/1.95583</f>
        <v>0</v>
      </c>
      <c r="E38" s="27">
        <f>лева!E38/1.95583</f>
        <v>0</v>
      </c>
      <c r="F38" s="8">
        <f>лева!F38/1.95583</f>
        <v>0</v>
      </c>
      <c r="G38" s="8">
        <f>лева!G38/1.95583</f>
        <v>0</v>
      </c>
      <c r="H38" s="8">
        <f>лева!H38/1.95583</f>
        <v>0</v>
      </c>
      <c r="I38" s="8">
        <f>лева!I38/1.95583</f>
        <v>0</v>
      </c>
      <c r="J38" s="8">
        <f>лева!J38/1.95583</f>
        <v>0</v>
      </c>
      <c r="K38" s="8">
        <f>лева!K38/1.95583</f>
        <v>0</v>
      </c>
      <c r="L38" s="8">
        <f>лева!L38/1.95583</f>
        <v>0</v>
      </c>
      <c r="M38" s="8">
        <f>лева!M38/1.95583</f>
        <v>0</v>
      </c>
      <c r="N38" s="8">
        <f>лева!N38/1.95583</f>
        <v>0</v>
      </c>
      <c r="O38" s="8">
        <f>лева!O38/1.95583</f>
        <v>0</v>
      </c>
      <c r="P38" s="8">
        <f>лева!P38/1.95583</f>
        <v>0</v>
      </c>
      <c r="Q38" s="8">
        <f>лева!Q38/1.95583</f>
        <v>0</v>
      </c>
      <c r="R38" s="8">
        <f>лева!R38/1.95583</f>
        <v>0</v>
      </c>
      <c r="S38" s="8">
        <f>лева!S38/1.95583</f>
        <v>0</v>
      </c>
      <c r="T38" s="4">
        <f>лева!T38/1.95583</f>
        <v>0</v>
      </c>
    </row>
    <row r="39" spans="2:20" x14ac:dyDescent="0.25">
      <c r="B39" s="15">
        <v>33</v>
      </c>
      <c r="C39" s="40" t="s">
        <v>38</v>
      </c>
      <c r="D39" s="8">
        <f>лева!D39/1.95583</f>
        <v>0</v>
      </c>
      <c r="E39" s="27">
        <f>лева!E39/1.95583</f>
        <v>0</v>
      </c>
      <c r="F39" s="8">
        <f>лева!F39/1.95583</f>
        <v>0</v>
      </c>
      <c r="G39" s="8">
        <f>лева!G39/1.95583</f>
        <v>0</v>
      </c>
      <c r="H39" s="8">
        <f>лева!H39/1.95583</f>
        <v>0</v>
      </c>
      <c r="I39" s="8">
        <f>лева!I39/1.95583</f>
        <v>0</v>
      </c>
      <c r="J39" s="8">
        <f>лева!J39/1.95583</f>
        <v>0</v>
      </c>
      <c r="K39" s="8">
        <f>лева!K39/1.95583</f>
        <v>0</v>
      </c>
      <c r="L39" s="8">
        <f>лева!L39/1.95583</f>
        <v>0</v>
      </c>
      <c r="M39" s="8">
        <f>лева!M39/1.95583</f>
        <v>0</v>
      </c>
      <c r="N39" s="8">
        <f>лева!N39/1.95583</f>
        <v>0</v>
      </c>
      <c r="O39" s="8">
        <f>лева!O39/1.95583</f>
        <v>0</v>
      </c>
      <c r="P39" s="8">
        <f>лева!P39/1.95583</f>
        <v>0</v>
      </c>
      <c r="Q39" s="8">
        <f>лева!Q39/1.95583</f>
        <v>0</v>
      </c>
      <c r="R39" s="8">
        <f>лева!R39/1.95583</f>
        <v>0</v>
      </c>
      <c r="S39" s="8">
        <f>лева!S39/1.95583</f>
        <v>0</v>
      </c>
      <c r="T39" s="4" t="s">
        <v>8</v>
      </c>
    </row>
    <row r="40" spans="2:20" s="46" customFormat="1" ht="54" customHeight="1" x14ac:dyDescent="0.25">
      <c r="B40" s="42">
        <v>34</v>
      </c>
      <c r="C40" s="43" t="s">
        <v>43</v>
      </c>
      <c r="D40" s="44">
        <f>лева!D40/1.95583</f>
        <v>1289525.6745218143</v>
      </c>
      <c r="E40" s="44">
        <f>лева!E40/1.95583</f>
        <v>0</v>
      </c>
      <c r="F40" s="44">
        <f>лева!F40/1.95583</f>
        <v>0</v>
      </c>
      <c r="G40" s="44">
        <f>лева!G40/1.95583</f>
        <v>11043.90463383832</v>
      </c>
      <c r="H40" s="44">
        <f>лева!H40/1.95583</f>
        <v>0</v>
      </c>
      <c r="I40" s="44">
        <f>лева!I40/1.95583</f>
        <v>0</v>
      </c>
      <c r="J40" s="44">
        <f>лева!J40/1.95583</f>
        <v>0</v>
      </c>
      <c r="K40" s="44">
        <f>лева!K40/1.95583</f>
        <v>0</v>
      </c>
      <c r="L40" s="44">
        <f>лева!L40/1.95583</f>
        <v>0</v>
      </c>
      <c r="M40" s="44">
        <f>лева!M40/1.95583</f>
        <v>23008.134653829831</v>
      </c>
      <c r="N40" s="44">
        <f>лева!N40/1.95583</f>
        <v>0</v>
      </c>
      <c r="O40" s="44">
        <f>лева!O40/1.95583</f>
        <v>34052.039287668151</v>
      </c>
      <c r="P40" s="44">
        <f>лева!P40/1.95583</f>
        <v>0</v>
      </c>
      <c r="Q40" s="44">
        <f>лева!Q40/1.95583</f>
        <v>0</v>
      </c>
      <c r="R40" s="44">
        <f>лева!R40/1.95583</f>
        <v>0</v>
      </c>
      <c r="S40" s="44">
        <f>лева!S40/1.95583</f>
        <v>1255473.6352341461</v>
      </c>
      <c r="T40" s="45" t="s">
        <v>9</v>
      </c>
    </row>
    <row r="41" spans="2:20" ht="93" customHeight="1" x14ac:dyDescent="0.25">
      <c r="B41" s="15">
        <v>35</v>
      </c>
      <c r="C41" s="40" t="s">
        <v>33</v>
      </c>
      <c r="D41" s="8">
        <f>лева!D41/1.95583</f>
        <v>1165234.197246182</v>
      </c>
      <c r="E41" s="8">
        <f>лева!E41/1.95583</f>
        <v>0</v>
      </c>
      <c r="F41" s="8">
        <f>лева!F41/1.95583</f>
        <v>0</v>
      </c>
      <c r="G41" s="38">
        <f>лева!G41/1.95583</f>
        <v>0</v>
      </c>
      <c r="H41" s="8">
        <f>лева!H41/1.95583</f>
        <v>0</v>
      </c>
      <c r="I41" s="8">
        <f>лева!I41/1.95583</f>
        <v>0</v>
      </c>
      <c r="J41" s="8">
        <f>лева!J41/1.95583</f>
        <v>0</v>
      </c>
      <c r="K41" s="8">
        <f>лева!K41/1.95583</f>
        <v>0</v>
      </c>
      <c r="L41" s="8">
        <f>лева!L41/1.95583</f>
        <v>0</v>
      </c>
      <c r="M41" s="8">
        <f>лева!M41/1.95583</f>
        <v>23008.134653829831</v>
      </c>
      <c r="N41" s="8">
        <f>лева!N41/1.95583</f>
        <v>0</v>
      </c>
      <c r="O41" s="8">
        <f>лева!O41/1.95583</f>
        <v>23008.134653829831</v>
      </c>
      <c r="P41" s="27">
        <f>лева!P41/1.95583</f>
        <v>0</v>
      </c>
      <c r="Q41" s="27">
        <f>лева!Q41/1.95583</f>
        <v>0</v>
      </c>
      <c r="R41" s="27">
        <f>лева!R41/1.95583</f>
        <v>0</v>
      </c>
      <c r="S41" s="8">
        <f>лева!S41/1.95583</f>
        <v>1142226.062592352</v>
      </c>
      <c r="T41" s="4" t="s">
        <v>8</v>
      </c>
    </row>
    <row r="42" spans="2:20" ht="90" customHeight="1" x14ac:dyDescent="0.25">
      <c r="B42" s="15">
        <v>36</v>
      </c>
      <c r="C42" s="40" t="s">
        <v>59</v>
      </c>
      <c r="D42" s="8">
        <f>лева!D42/1.95583</f>
        <v>0</v>
      </c>
      <c r="E42" s="8">
        <f>лева!E42/1.95583</f>
        <v>0</v>
      </c>
      <c r="F42" s="8">
        <f>лева!F42/1.95583</f>
        <v>0</v>
      </c>
      <c r="G42" s="8">
        <f>лева!G42/1.95583</f>
        <v>0</v>
      </c>
      <c r="H42" s="8">
        <f>лева!H42/1.95583</f>
        <v>0</v>
      </c>
      <c r="I42" s="8">
        <f>лева!I42/1.95583</f>
        <v>0</v>
      </c>
      <c r="J42" s="8">
        <f>лева!J42/1.95583</f>
        <v>0</v>
      </c>
      <c r="K42" s="8">
        <f>лева!K42/1.95583</f>
        <v>0</v>
      </c>
      <c r="L42" s="8">
        <f>лева!L42/1.95583</f>
        <v>0</v>
      </c>
      <c r="M42" s="8">
        <f>лева!M42/1.95583</f>
        <v>0</v>
      </c>
      <c r="N42" s="8">
        <f>лева!N42/1.95583</f>
        <v>0</v>
      </c>
      <c r="O42" s="8">
        <f>лева!O42/1.95583</f>
        <v>0</v>
      </c>
      <c r="P42" s="27">
        <f>лева!P42/1.95583</f>
        <v>0</v>
      </c>
      <c r="Q42" s="27">
        <f>лева!Q42/1.95583</f>
        <v>0</v>
      </c>
      <c r="R42" s="27">
        <f>лева!R42/1.95583</f>
        <v>0</v>
      </c>
      <c r="S42" s="8">
        <f>лева!S42/1.95583</f>
        <v>0</v>
      </c>
      <c r="T42" s="28">
        <f>лева!T42/1.95583</f>
        <v>0</v>
      </c>
    </row>
    <row r="43" spans="2:20" ht="69.75" customHeight="1" x14ac:dyDescent="0.25">
      <c r="B43" s="15">
        <v>37</v>
      </c>
      <c r="C43" s="40" t="s">
        <v>60</v>
      </c>
      <c r="D43" s="8">
        <f>лева!D43/1.95583</f>
        <v>0</v>
      </c>
      <c r="E43" s="8">
        <f>лева!E43/1.95583</f>
        <v>0</v>
      </c>
      <c r="F43" s="8">
        <f>лева!F43/1.95583</f>
        <v>0</v>
      </c>
      <c r="G43" s="8">
        <f>лева!G43/1.95583</f>
        <v>0</v>
      </c>
      <c r="H43" s="8">
        <f>лева!H43/1.95583</f>
        <v>0</v>
      </c>
      <c r="I43" s="8">
        <f>лева!I43/1.95583</f>
        <v>0</v>
      </c>
      <c r="J43" s="8">
        <f>лева!J43/1.95583</f>
        <v>0</v>
      </c>
      <c r="K43" s="8">
        <f>лева!K43/1.95583</f>
        <v>0</v>
      </c>
      <c r="L43" s="8">
        <f>лева!L43/1.95583</f>
        <v>0</v>
      </c>
      <c r="M43" s="8">
        <f>лева!M43/1.95583</f>
        <v>0</v>
      </c>
      <c r="N43" s="8">
        <f>лева!N43/1.95583</f>
        <v>0</v>
      </c>
      <c r="O43" s="8">
        <f>лева!O43/1.95583</f>
        <v>0</v>
      </c>
      <c r="P43" s="27">
        <f>лева!P43/1.95583</f>
        <v>0</v>
      </c>
      <c r="Q43" s="27">
        <f>лева!Q43/1.95583</f>
        <v>0</v>
      </c>
      <c r="R43" s="30">
        <f>лева!R43/1.95583</f>
        <v>0</v>
      </c>
      <c r="S43" s="8">
        <f>лева!S43/1.95583</f>
        <v>0</v>
      </c>
      <c r="T43" s="4" t="s">
        <v>9</v>
      </c>
    </row>
    <row r="44" spans="2:20" ht="57" customHeight="1" x14ac:dyDescent="0.25">
      <c r="B44" s="15">
        <v>38</v>
      </c>
      <c r="C44" s="40" t="s">
        <v>48</v>
      </c>
      <c r="D44" s="8">
        <f>лева!D44/1.95583</f>
        <v>0</v>
      </c>
      <c r="E44" s="8">
        <f>лева!E44/1.95583</f>
        <v>0</v>
      </c>
      <c r="F44" s="8">
        <f>лева!F44/1.95583</f>
        <v>0</v>
      </c>
      <c r="G44" s="8">
        <f>лева!G44/1.95583</f>
        <v>0</v>
      </c>
      <c r="H44" s="8">
        <f>лева!H44/1.95583</f>
        <v>0</v>
      </c>
      <c r="I44" s="8">
        <f>лева!I44/1.95583</f>
        <v>0</v>
      </c>
      <c r="J44" s="8">
        <f>лева!J44/1.95583</f>
        <v>0</v>
      </c>
      <c r="K44" s="8">
        <f>лева!K44/1.95583</f>
        <v>0</v>
      </c>
      <c r="L44" s="8">
        <f>лева!L44/1.95583</f>
        <v>0</v>
      </c>
      <c r="M44" s="8">
        <f>лева!M44/1.95583</f>
        <v>0</v>
      </c>
      <c r="N44" s="8">
        <f>лева!N44/1.95583</f>
        <v>0</v>
      </c>
      <c r="O44" s="8">
        <f>лева!O44/1.95583</f>
        <v>0</v>
      </c>
      <c r="P44" s="27">
        <f>лева!P44/1.95583</f>
        <v>0</v>
      </c>
      <c r="Q44" s="27">
        <f>лева!Q44/1.95583</f>
        <v>0</v>
      </c>
      <c r="R44" s="30">
        <f>лева!R44/1.95583</f>
        <v>0</v>
      </c>
      <c r="S44" s="8">
        <f>лева!S44/1.95583</f>
        <v>0</v>
      </c>
      <c r="T44" s="4" t="s">
        <v>9</v>
      </c>
    </row>
    <row r="45" spans="2:20" ht="47.25" x14ac:dyDescent="0.25">
      <c r="B45" s="15">
        <v>39</v>
      </c>
      <c r="C45" s="40" t="s">
        <v>47</v>
      </c>
      <c r="D45" s="8">
        <f>лева!D45/1.95583</f>
        <v>0</v>
      </c>
      <c r="E45" s="8">
        <f>лева!E45/1.95583</f>
        <v>0</v>
      </c>
      <c r="F45" s="8">
        <f>лева!F45/1.95583</f>
        <v>0</v>
      </c>
      <c r="G45" s="8">
        <f>лева!G45/1.95583</f>
        <v>0</v>
      </c>
      <c r="H45" s="8">
        <f>лева!H45/1.95583</f>
        <v>0</v>
      </c>
      <c r="I45" s="8">
        <f>лева!I45/1.95583</f>
        <v>0</v>
      </c>
      <c r="J45" s="8">
        <f>лева!J45/1.95583</f>
        <v>0</v>
      </c>
      <c r="K45" s="8">
        <f>лева!K45/1.95583</f>
        <v>0</v>
      </c>
      <c r="L45" s="8">
        <f>лева!L45/1.95583</f>
        <v>0</v>
      </c>
      <c r="M45" s="8">
        <f>лева!M45/1.95583</f>
        <v>0</v>
      </c>
      <c r="N45" s="8">
        <f>лева!N45/1.95583</f>
        <v>0</v>
      </c>
      <c r="O45" s="8">
        <f>лева!O45/1.95583</f>
        <v>0</v>
      </c>
      <c r="P45" s="27">
        <f>лева!P45/1.95583</f>
        <v>0</v>
      </c>
      <c r="Q45" s="27">
        <f>лева!Q45/1.95583</f>
        <v>0</v>
      </c>
      <c r="R45" s="30">
        <f>лева!R45/1.95583</f>
        <v>0</v>
      </c>
      <c r="S45" s="8">
        <f>лева!S45/1.95583</f>
        <v>0</v>
      </c>
      <c r="T45" s="4" t="s">
        <v>8</v>
      </c>
    </row>
    <row r="46" spans="2:20" ht="78.75" x14ac:dyDescent="0.25">
      <c r="B46" s="15">
        <v>40</v>
      </c>
      <c r="C46" s="40" t="s">
        <v>61</v>
      </c>
      <c r="D46" s="8">
        <f>лева!D46/1.95583</f>
        <v>11043.90463383832</v>
      </c>
      <c r="E46" s="8">
        <f>лева!E46/1.95583</f>
        <v>0</v>
      </c>
      <c r="F46" s="8">
        <f>лева!F46/1.95583</f>
        <v>0</v>
      </c>
      <c r="G46" s="8">
        <f>лева!G46/1.95583</f>
        <v>11043.90463383832</v>
      </c>
      <c r="H46" s="8">
        <f>лева!H46/1.95583</f>
        <v>0</v>
      </c>
      <c r="I46" s="8">
        <f>лева!I46/1.95583</f>
        <v>0</v>
      </c>
      <c r="J46" s="8">
        <f>лева!J46/1.95583</f>
        <v>0</v>
      </c>
      <c r="K46" s="8">
        <f>лева!K46/1.95583</f>
        <v>0</v>
      </c>
      <c r="L46" s="8">
        <f>лева!L46/1.95583</f>
        <v>0</v>
      </c>
      <c r="M46" s="8">
        <f>лева!M46/1.95583</f>
        <v>0</v>
      </c>
      <c r="N46" s="8">
        <f>лева!N46/1.95583</f>
        <v>0</v>
      </c>
      <c r="O46" s="8">
        <f>лева!O46/1.95583</f>
        <v>11043.90463383832</v>
      </c>
      <c r="P46" s="27">
        <f>лева!P46/1.95583</f>
        <v>0</v>
      </c>
      <c r="Q46" s="27">
        <f>лева!Q46/1.95583</f>
        <v>0</v>
      </c>
      <c r="R46" s="30">
        <f>лева!R46/1.95583</f>
        <v>0</v>
      </c>
      <c r="S46" s="8">
        <f>лева!S46/1.95583</f>
        <v>0</v>
      </c>
      <c r="T46" s="37">
        <f>лева!T46/1.95583</f>
        <v>209834.18804292806</v>
      </c>
    </row>
    <row r="47" spans="2:20" ht="78.75" x14ac:dyDescent="0.25">
      <c r="B47" s="15">
        <v>41</v>
      </c>
      <c r="C47" s="40" t="s">
        <v>65</v>
      </c>
      <c r="D47" s="8">
        <f>лева!D47/1.95583</f>
        <v>0</v>
      </c>
      <c r="E47" s="8">
        <f>лева!E47/1.95583</f>
        <v>0</v>
      </c>
      <c r="F47" s="8">
        <f>лева!F47/1.95583</f>
        <v>0</v>
      </c>
      <c r="G47" s="8">
        <f>лева!G47/1.95583</f>
        <v>0</v>
      </c>
      <c r="H47" s="8">
        <f>лева!H47/1.95583</f>
        <v>0</v>
      </c>
      <c r="I47" s="8">
        <f>лева!I47/1.95583</f>
        <v>0</v>
      </c>
      <c r="J47" s="8">
        <f>лева!J47/1.95583</f>
        <v>0</v>
      </c>
      <c r="K47" s="8">
        <f>лева!K47/1.95583</f>
        <v>0</v>
      </c>
      <c r="L47" s="8">
        <f>лева!L47/1.95583</f>
        <v>0</v>
      </c>
      <c r="M47" s="8">
        <f>лева!M47/1.95583</f>
        <v>0</v>
      </c>
      <c r="N47" s="8">
        <f>лева!N47/1.95583</f>
        <v>0</v>
      </c>
      <c r="O47" s="8">
        <f>лева!O47/1.95583</f>
        <v>0</v>
      </c>
      <c r="P47" s="27">
        <f>лева!P47/1.95583</f>
        <v>0</v>
      </c>
      <c r="Q47" s="27">
        <f>лева!Q47/1.95583</f>
        <v>0</v>
      </c>
      <c r="R47" s="30">
        <f>лева!R47/1.95583</f>
        <v>0</v>
      </c>
      <c r="S47" s="8">
        <f>лева!S47/1.95583</f>
        <v>0</v>
      </c>
      <c r="T47" s="4" t="s">
        <v>9</v>
      </c>
    </row>
    <row r="48" spans="2:20" ht="78.75" x14ac:dyDescent="0.25">
      <c r="B48" s="15">
        <v>42</v>
      </c>
      <c r="C48" s="40" t="s">
        <v>64</v>
      </c>
      <c r="D48" s="8">
        <f>лева!D48/1.95583</f>
        <v>0</v>
      </c>
      <c r="E48" s="8">
        <f>лева!E48/1.95583</f>
        <v>0</v>
      </c>
      <c r="F48" s="8">
        <f>лева!F48/1.95583</f>
        <v>0</v>
      </c>
      <c r="G48" s="8">
        <f>лева!G48/1.95583</f>
        <v>0</v>
      </c>
      <c r="H48" s="8">
        <f>лева!H48/1.95583</f>
        <v>0</v>
      </c>
      <c r="I48" s="8">
        <f>лева!I48/1.95583</f>
        <v>0</v>
      </c>
      <c r="J48" s="8">
        <f>лева!J48/1.95583</f>
        <v>0</v>
      </c>
      <c r="K48" s="8">
        <f>лева!K48/1.95583</f>
        <v>0</v>
      </c>
      <c r="L48" s="8">
        <f>лева!L48/1.95583</f>
        <v>0</v>
      </c>
      <c r="M48" s="8">
        <f>лева!M48/1.95583</f>
        <v>0</v>
      </c>
      <c r="N48" s="8">
        <f>лева!N48/1.95583</f>
        <v>0</v>
      </c>
      <c r="O48" s="8">
        <f>лева!O48/1.95583</f>
        <v>0</v>
      </c>
      <c r="P48" s="27">
        <f>лева!P48/1.95583</f>
        <v>0</v>
      </c>
      <c r="Q48" s="27">
        <f>лева!Q48/1.95583</f>
        <v>0</v>
      </c>
      <c r="R48" s="30">
        <f>лева!R48/1.95583</f>
        <v>0</v>
      </c>
      <c r="S48" s="8">
        <f>лева!S48/1.95583</f>
        <v>0</v>
      </c>
      <c r="T48" s="4" t="s">
        <v>8</v>
      </c>
    </row>
    <row r="49" spans="2:20" ht="47.25" x14ac:dyDescent="0.25">
      <c r="B49" s="15">
        <v>43</v>
      </c>
      <c r="C49" s="40" t="s">
        <v>26</v>
      </c>
      <c r="D49" s="8">
        <f>лева!D49/1.95583</f>
        <v>99161.481314838209</v>
      </c>
      <c r="E49" s="8">
        <f>лева!E49/1.95583</f>
        <v>0</v>
      </c>
      <c r="F49" s="8">
        <f>лева!F49/1.95583</f>
        <v>0</v>
      </c>
      <c r="G49" s="8">
        <f>лева!G49/1.95583</f>
        <v>0</v>
      </c>
      <c r="H49" s="8">
        <f>лева!H49/1.95583</f>
        <v>0</v>
      </c>
      <c r="I49" s="8">
        <f>лева!I49/1.95583</f>
        <v>0</v>
      </c>
      <c r="J49" s="8">
        <f>лева!J49/1.95583</f>
        <v>0</v>
      </c>
      <c r="K49" s="8">
        <f>лева!K49/1.95583</f>
        <v>0</v>
      </c>
      <c r="L49" s="8">
        <f>лева!L49/1.95583</f>
        <v>0</v>
      </c>
      <c r="M49" s="8">
        <f>лева!M49/1.95583</f>
        <v>0</v>
      </c>
      <c r="N49" s="8">
        <f>лева!N49/1.95583</f>
        <v>0</v>
      </c>
      <c r="O49" s="8">
        <f>лева!O49/1.95583</f>
        <v>0</v>
      </c>
      <c r="P49" s="27">
        <f>лева!P49/1.95583</f>
        <v>0</v>
      </c>
      <c r="Q49" s="27">
        <f>лева!Q49/1.95583</f>
        <v>0</v>
      </c>
      <c r="R49" s="30">
        <f>лева!R49/1.95583</f>
        <v>0</v>
      </c>
      <c r="S49" s="8">
        <f>лева!S49/1.95583</f>
        <v>99161.481314838209</v>
      </c>
      <c r="T49" s="4" t="s">
        <v>9</v>
      </c>
    </row>
    <row r="50" spans="2:20" ht="31.5" x14ac:dyDescent="0.25">
      <c r="B50" s="15">
        <v>44</v>
      </c>
      <c r="C50" s="40" t="s">
        <v>34</v>
      </c>
      <c r="D50" s="8">
        <f>лева!D50/1.95583</f>
        <v>0</v>
      </c>
      <c r="E50" s="8">
        <f>лева!E50/1.95583</f>
        <v>0</v>
      </c>
      <c r="F50" s="8">
        <f>лева!F50/1.95583</f>
        <v>0</v>
      </c>
      <c r="G50" s="8">
        <f>лева!G50/1.95583</f>
        <v>0</v>
      </c>
      <c r="H50" s="8">
        <f>лева!H50/1.95583</f>
        <v>0</v>
      </c>
      <c r="I50" s="8">
        <f>лева!I50/1.95583</f>
        <v>0</v>
      </c>
      <c r="J50" s="8">
        <f>лева!J50/1.95583</f>
        <v>0</v>
      </c>
      <c r="K50" s="8">
        <f>лева!K50/1.95583</f>
        <v>0</v>
      </c>
      <c r="L50" s="8">
        <f>лева!L50/1.95583</f>
        <v>0</v>
      </c>
      <c r="M50" s="8">
        <f>лева!M50/1.95583</f>
        <v>0</v>
      </c>
      <c r="N50" s="8">
        <f>лева!N50/1.95583</f>
        <v>0</v>
      </c>
      <c r="O50" s="8">
        <f>лева!O50/1.95583</f>
        <v>0</v>
      </c>
      <c r="P50" s="27">
        <f>лева!P50/1.95583</f>
        <v>0</v>
      </c>
      <c r="Q50" s="27">
        <f>лева!Q50/1.95583</f>
        <v>0</v>
      </c>
      <c r="R50" s="30">
        <f>лева!R50/1.95583</f>
        <v>0</v>
      </c>
      <c r="S50" s="8">
        <f>лева!S50/1.95583</f>
        <v>0</v>
      </c>
      <c r="T50" s="4" t="s">
        <v>8</v>
      </c>
    </row>
    <row r="51" spans="2:20" ht="47.25" customHeight="1" x14ac:dyDescent="0.25">
      <c r="B51" s="15">
        <v>45</v>
      </c>
      <c r="C51" s="40" t="s">
        <v>39</v>
      </c>
      <c r="D51" s="8">
        <f>лева!D51/1.95583</f>
        <v>14086.09132695582</v>
      </c>
      <c r="E51" s="8">
        <f>лева!E51/1.95583</f>
        <v>0</v>
      </c>
      <c r="F51" s="8">
        <f>лева!F51/1.95583</f>
        <v>0</v>
      </c>
      <c r="G51" s="8">
        <f>лева!G51/1.95583</f>
        <v>0</v>
      </c>
      <c r="H51" s="8">
        <f>лева!H51/1.95583</f>
        <v>0</v>
      </c>
      <c r="I51" s="8">
        <f>лева!I51/1.95583</f>
        <v>0</v>
      </c>
      <c r="J51" s="8">
        <f>лева!J51/1.95583</f>
        <v>0</v>
      </c>
      <c r="K51" s="8">
        <f>лева!K51/1.95583</f>
        <v>0</v>
      </c>
      <c r="L51" s="8">
        <f>лева!L51/1.95583</f>
        <v>0</v>
      </c>
      <c r="M51" s="8">
        <f>лева!M51/1.95583</f>
        <v>0</v>
      </c>
      <c r="N51" s="8">
        <f>лева!N51/1.95583</f>
        <v>0</v>
      </c>
      <c r="O51" s="8">
        <f>лева!O51/1.95583</f>
        <v>0</v>
      </c>
      <c r="P51" s="27">
        <f>лева!P51/1.95583</f>
        <v>0</v>
      </c>
      <c r="Q51" s="27">
        <f>лева!Q51/1.95583</f>
        <v>0</v>
      </c>
      <c r="R51" s="30">
        <f>лева!R51/1.95583</f>
        <v>0</v>
      </c>
      <c r="S51" s="8">
        <f>лева!S51/1.95583</f>
        <v>14086.09132695582</v>
      </c>
      <c r="T51" s="4" t="s">
        <v>8</v>
      </c>
    </row>
    <row r="52" spans="2:20" x14ac:dyDescent="0.25">
      <c r="B52" s="15">
        <v>46</v>
      </c>
      <c r="C52" s="40" t="s">
        <v>36</v>
      </c>
      <c r="D52" s="8">
        <f>лева!D52/1.95583</f>
        <v>0</v>
      </c>
      <c r="E52" s="8">
        <f>лева!E52/1.95583</f>
        <v>0</v>
      </c>
      <c r="F52" s="8">
        <f>лева!F52/1.95583</f>
        <v>0</v>
      </c>
      <c r="G52" s="8">
        <f>лева!G52/1.95583</f>
        <v>0</v>
      </c>
      <c r="H52" s="8">
        <f>лева!H52/1.95583</f>
        <v>0</v>
      </c>
      <c r="I52" s="8">
        <f>лева!I52/1.95583</f>
        <v>0</v>
      </c>
      <c r="J52" s="8">
        <f>лева!J52/1.95583</f>
        <v>0</v>
      </c>
      <c r="K52" s="8">
        <f>лева!K52/1.95583</f>
        <v>0</v>
      </c>
      <c r="L52" s="8">
        <f>лева!L52/1.95583</f>
        <v>0</v>
      </c>
      <c r="M52" s="8">
        <f>лева!M52/1.95583</f>
        <v>0</v>
      </c>
      <c r="N52" s="8">
        <f>лева!N52/1.95583</f>
        <v>0</v>
      </c>
      <c r="O52" s="8">
        <f>лева!O52/1.95583</f>
        <v>0</v>
      </c>
      <c r="P52" s="27">
        <f>лева!P52/1.95583</f>
        <v>0</v>
      </c>
      <c r="Q52" s="27">
        <f>лева!Q52/1.95583</f>
        <v>0</v>
      </c>
      <c r="R52" s="30">
        <f>лева!R52/1.95583</f>
        <v>0</v>
      </c>
      <c r="S52" s="8">
        <f>лева!S52/1.95583</f>
        <v>0</v>
      </c>
      <c r="T52" s="28">
        <f>лева!T52/1.95583</f>
        <v>0</v>
      </c>
    </row>
    <row r="53" spans="2:20" x14ac:dyDescent="0.25">
      <c r="B53" s="15">
        <v>47</v>
      </c>
      <c r="C53" s="40" t="s">
        <v>37</v>
      </c>
      <c r="D53" s="8">
        <f>лева!D53/1.95583</f>
        <v>0</v>
      </c>
      <c r="E53" s="8">
        <f>лева!E53/1.95583</f>
        <v>0</v>
      </c>
      <c r="F53" s="8">
        <f>лева!F53/1.95583</f>
        <v>0</v>
      </c>
      <c r="G53" s="8">
        <f>лева!G53/1.95583</f>
        <v>0</v>
      </c>
      <c r="H53" s="8">
        <f>лева!H53/1.95583</f>
        <v>0</v>
      </c>
      <c r="I53" s="8">
        <f>лева!I53/1.95583</f>
        <v>0</v>
      </c>
      <c r="J53" s="8">
        <f>лева!J53/1.95583</f>
        <v>0</v>
      </c>
      <c r="K53" s="8">
        <f>лева!K53/1.95583</f>
        <v>0</v>
      </c>
      <c r="L53" s="8">
        <f>лева!L53/1.95583</f>
        <v>0</v>
      </c>
      <c r="M53" s="8">
        <f>лева!M53/1.95583</f>
        <v>0</v>
      </c>
      <c r="N53" s="8">
        <f>лева!N53/1.95583</f>
        <v>0</v>
      </c>
      <c r="O53" s="8">
        <f>лева!O53/1.95583</f>
        <v>0</v>
      </c>
      <c r="P53" s="27">
        <f>лева!P53/1.95583</f>
        <v>0</v>
      </c>
      <c r="Q53" s="27">
        <f>лева!Q53/1.95583</f>
        <v>0</v>
      </c>
      <c r="R53" s="30">
        <f>лева!R53/1.95583</f>
        <v>0</v>
      </c>
      <c r="S53" s="8">
        <f>лева!S53/1.95583</f>
        <v>0</v>
      </c>
      <c r="T53" s="4" t="s">
        <v>8</v>
      </c>
    </row>
    <row r="54" spans="2:20" s="46" customFormat="1" ht="38.450000000000003" customHeight="1" x14ac:dyDescent="0.25">
      <c r="B54" s="42">
        <v>48</v>
      </c>
      <c r="C54" s="53" t="s">
        <v>71</v>
      </c>
      <c r="D54" s="44">
        <f>лева!D54/1.95583</f>
        <v>4316874.6772469999</v>
      </c>
      <c r="E54" s="54">
        <f>лева!E54/1.95583</f>
        <v>0</v>
      </c>
      <c r="F54" s="54">
        <f>лева!F54/1.95583</f>
        <v>0</v>
      </c>
      <c r="G54" s="44">
        <f>лева!G54/1.95583</f>
        <v>120770.21008983398</v>
      </c>
      <c r="H54" s="54">
        <f>лева!H54/1.95583</f>
        <v>10328.096000163614</v>
      </c>
      <c r="I54" s="54">
        <f>лева!I54/1.95583</f>
        <v>0</v>
      </c>
      <c r="J54" s="54">
        <f>лева!J54/1.95583</f>
        <v>2965.4929109380673</v>
      </c>
      <c r="K54" s="54">
        <f>лева!K54/1.95583</f>
        <v>0</v>
      </c>
      <c r="L54" s="54">
        <f>лева!L54/1.95583</f>
        <v>376745.93395131477</v>
      </c>
      <c r="M54" s="54">
        <f>лева!M54/1.95583</f>
        <v>294170.76126248192</v>
      </c>
      <c r="N54" s="54">
        <f>лева!N54/1.95583</f>
        <v>0</v>
      </c>
      <c r="O54" s="44">
        <f>лева!O54/1.95583</f>
        <v>804980.49421473243</v>
      </c>
      <c r="P54" s="44">
        <f>лева!P54/1.95583</f>
        <v>0</v>
      </c>
      <c r="Q54" s="44">
        <f>лева!Q54/1.95583</f>
        <v>0</v>
      </c>
      <c r="R54" s="44">
        <f>лева!R54/1.95583</f>
        <v>0</v>
      </c>
      <c r="S54" s="44">
        <f>лева!S54/1.95583</f>
        <v>3511894.1830322677</v>
      </c>
      <c r="T54" s="45"/>
    </row>
    <row r="55" spans="2:20" ht="19.5" customHeight="1" x14ac:dyDescent="0.25">
      <c r="C55" s="33"/>
    </row>
    <row r="56" spans="2:20" x14ac:dyDescent="0.25">
      <c r="C56" s="33"/>
    </row>
    <row r="57" spans="2:20" x14ac:dyDescent="0.25">
      <c r="C57" s="34"/>
      <c r="D57" s="48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48"/>
      <c r="P57" s="32"/>
      <c r="Q57" s="32"/>
      <c r="R57" s="32"/>
      <c r="S57" s="48"/>
      <c r="T57" s="35"/>
    </row>
    <row r="58" spans="2:20" x14ac:dyDescent="0.25">
      <c r="C58" s="36"/>
      <c r="D58" s="48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48"/>
      <c r="P58" s="32"/>
      <c r="Q58" s="32"/>
      <c r="R58" s="32"/>
      <c r="S58" s="48"/>
      <c r="T58" s="35"/>
    </row>
    <row r="59" spans="2:20" x14ac:dyDescent="0.25">
      <c r="C59" s="36"/>
      <c r="D59" s="48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48"/>
      <c r="P59" s="32"/>
      <c r="Q59" s="32"/>
      <c r="R59" s="32"/>
      <c r="S59" s="48"/>
      <c r="T59" s="35"/>
    </row>
    <row r="60" spans="2:20" x14ac:dyDescent="0.25">
      <c r="C60" s="36"/>
      <c r="D60" s="48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48"/>
      <c r="P60" s="32"/>
      <c r="Q60" s="32"/>
      <c r="R60" s="32"/>
      <c r="S60" s="48"/>
      <c r="T60" s="35"/>
    </row>
    <row r="61" spans="2:20" x14ac:dyDescent="0.25">
      <c r="C61" s="36"/>
      <c r="D61" s="48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48"/>
      <c r="P61" s="32"/>
      <c r="Q61" s="32"/>
      <c r="R61" s="32"/>
      <c r="S61" s="48"/>
      <c r="T61" s="35"/>
    </row>
    <row r="62" spans="2:20" x14ac:dyDescent="0.25">
      <c r="C62" s="36"/>
      <c r="D62" s="48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48"/>
      <c r="P62" s="32"/>
      <c r="Q62" s="32"/>
      <c r="R62" s="32"/>
      <c r="S62" s="48"/>
      <c r="T62" s="35"/>
    </row>
  </sheetData>
  <mergeCells count="6">
    <mergeCell ref="T4:T5"/>
    <mergeCell ref="D1:E1"/>
    <mergeCell ref="C2:L2"/>
    <mergeCell ref="D4:D5"/>
    <mergeCell ref="E4:O4"/>
    <mergeCell ref="P4:R4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37" fitToHeight="99" orientation="landscape" r:id="rId1"/>
  <rowBreaks count="1" manualBreakCount="1">
    <brk id="3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лева</vt:lpstr>
      <vt:lpstr>Евро</vt:lpstr>
      <vt:lpstr>Евро!Print_Area</vt:lpstr>
      <vt:lpstr>лева!Print_Area</vt:lpstr>
      <vt:lpstr>Евро!Print_Titles</vt:lpstr>
      <vt:lpstr>лева!Print_Titles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Петя Копчева</dc:creator>
  <cp:lastModifiedBy>Deyan Andreev</cp:lastModifiedBy>
  <cp:lastPrinted>2025-11-11T12:50:45Z</cp:lastPrinted>
  <dcterms:created xsi:type="dcterms:W3CDTF">2015-05-05T08:44:01Z</dcterms:created>
  <dcterms:modified xsi:type="dcterms:W3CDTF">2025-11-11T13:54:49Z</dcterms:modified>
</cp:coreProperties>
</file>