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55" i="1" l="1"/>
  <c r="C54" i="1"/>
  <c r="C56" i="1" s="1"/>
  <c r="D30" i="1" s="1"/>
  <c r="B30" i="1" s="1"/>
  <c r="C51" i="1"/>
  <c r="D29" i="1" s="1"/>
  <c r="D48" i="1"/>
  <c r="B22" i="1" s="1"/>
  <c r="B45" i="1"/>
  <c r="B44" i="1"/>
  <c r="B43" i="1"/>
  <c r="E39" i="1"/>
  <c r="B39" i="1"/>
  <c r="B40" i="1" s="1"/>
  <c r="B41" i="1" s="1"/>
  <c r="B18" i="1" s="1"/>
  <c r="E38" i="1"/>
  <c r="E32" i="1"/>
  <c r="C32" i="1"/>
  <c r="D31" i="1"/>
  <c r="B31" i="1" s="1"/>
  <c r="B28" i="1"/>
  <c r="B27" i="1"/>
  <c r="B24" i="1"/>
  <c r="B16" i="1"/>
  <c r="B13" i="1"/>
  <c r="B14" i="1" s="1"/>
  <c r="B17" i="1" s="1"/>
  <c r="E41" i="1" l="1"/>
  <c r="B19" i="1" s="1"/>
  <c r="B48" i="1"/>
  <c r="B21" i="1" s="1"/>
  <c r="B20" i="1" s="1"/>
  <c r="B25" i="1" s="1"/>
  <c r="B29" i="1"/>
  <c r="B32" i="1" s="1"/>
  <c r="D32" i="1"/>
</calcChain>
</file>

<file path=xl/sharedStrings.xml><?xml version="1.0" encoding="utf-8"?>
<sst xmlns="http://schemas.openxmlformats.org/spreadsheetml/2006/main" count="74" uniqueCount="62">
  <si>
    <t xml:space="preserve">ПРИЛОЖЕНИЕ № 1 </t>
  </si>
  <si>
    <t>КЪМ РЕШЕНИЕ №</t>
  </si>
  <si>
    <t>НА ОБЩИНСКИ СЪВЕТ ГАБРОВО</t>
  </si>
  <si>
    <t>ПЛАН СМЕТКА - 2025 ГОДИНА</t>
  </si>
  <si>
    <t xml:space="preserve">ЗА РАЗХОДИТЕ ПО ЧЛ. 66, АЛ.1 ОТ ЗАКОНА ЗА МЕСТНИТЕ ДАНЪЦИ И ТАКСИ </t>
  </si>
  <si>
    <t>НА ОБЩИНА ГАБРОВО</t>
  </si>
  <si>
    <t>( лв. )</t>
  </si>
  <si>
    <t>ПРИХОДНИ ПОКАЗАТЕЛИ</t>
  </si>
  <si>
    <t>1. ОЧАКВАН ОБЛОГ ЗА 2025 ГОДИНА</t>
  </si>
  <si>
    <t>2. ПЛАНИРАНА СЪБИРАЕМОСТ - 84% от сумата по т.1</t>
  </si>
  <si>
    <t>3. ОЧАКВАН РАЗМЕР НА ПРОСРОЧЕНИТЕ ВЗЕМАНИЯ КЪМ 31.12.2023Г.</t>
  </si>
  <si>
    <t>4. ПЛАНИРАНА СЪБИРАЕМОСТ - 45% от сумата по т.3</t>
  </si>
  <si>
    <t>6. ДЯЛОВО УЧАСТИЕ НА ОБЩИНА ТРЯВНА ВЪВ ФИНАНСИРАНЕ БЮДЖЕТА НА ОП"РДНО" *</t>
  </si>
  <si>
    <t>7. ПОЛУЧЕНИ СРЕДСТВА ОТ ОТЧИСЛЕНИЯ ПО ЧЛ.64 ОТ ЗУО **</t>
  </si>
  <si>
    <t>8. Дофинансиране от бюджета на Община Габрово за сметка на :</t>
  </si>
  <si>
    <t>8.1. Приходи ОП РДНО ***</t>
  </si>
  <si>
    <t>8.2. Приходи ОП "БЛАГОУСТРОЯВАНЕ"</t>
  </si>
  <si>
    <t>ОБЩО ПРИХОДИ(т.1 до т.8)</t>
  </si>
  <si>
    <t>РАЗХОДНИ ПОКАЗАТЕЛИ</t>
  </si>
  <si>
    <t>събиране и транспортиране на битови отпадъци до съоръжения и инсталации за тяхното третиране</t>
  </si>
  <si>
    <t>третиране на битовите отпадъци в съоръжения и инсталации</t>
  </si>
  <si>
    <t>поддържане на чистотата на териториите за обществено ползване  в общината</t>
  </si>
  <si>
    <t>1. ТЕКУЩА ДЕЙНОСТ НА ОП "БЛАГОУСТРОЯВАНЕ"</t>
  </si>
  <si>
    <t>2. ТЕКУЩА ДЕЙНОСТ НА ОП "РДНО"</t>
  </si>
  <si>
    <t>3. СЕПАРИРАНЕ с ДДС *****</t>
  </si>
  <si>
    <t>4. ОТЧИСЛЕНИЯ И ОБЕЗПЕЧЕНИЯ ПО ЧЛ. 64 И ЧЛ. 60 ОТ ЗУО ******</t>
  </si>
  <si>
    <t>5. ИНВЕСТИЦИОННИ РАЗХОДИ</t>
  </si>
  <si>
    <t>ОБЩО ПЛАНИРАНИ РАЗХОДИ (т.1 до т. 5)</t>
  </si>
  <si>
    <t>Забележки :</t>
  </si>
  <si>
    <t>* Приход от Община Трявна</t>
  </si>
  <si>
    <t>(лв.)</t>
  </si>
  <si>
    <t>**Получени средства от отчисления по чл.64 от ЗУО</t>
  </si>
  <si>
    <t>Битови отпадъци на Община Габрово /тон/</t>
  </si>
  <si>
    <t>отчисления</t>
  </si>
  <si>
    <t>количество /т/</t>
  </si>
  <si>
    <t xml:space="preserve">сума </t>
  </si>
  <si>
    <t>Битови отпадъци на Община Трявна /тон/</t>
  </si>
  <si>
    <t>битови отп. от Община Габрово</t>
  </si>
  <si>
    <t>Общо /тон/</t>
  </si>
  <si>
    <t>депонирани стр. и пр. отп.</t>
  </si>
  <si>
    <t>цена на тон /лв./</t>
  </si>
  <si>
    <t>налични в РИОСВ към 01.01.23</t>
  </si>
  <si>
    <t>Издръжка на ОП РДНО за сметка на  Община Трявна /лв./</t>
  </si>
  <si>
    <t>Общо</t>
  </si>
  <si>
    <t>*** Приходи на ОП РДНО</t>
  </si>
  <si>
    <t>**** Приходи на ОП Благоустрояване</t>
  </si>
  <si>
    <t>продажби на услуги</t>
  </si>
  <si>
    <t>4. Третиране на производствен отпадък 2500т*20лв.</t>
  </si>
  <si>
    <t>5. глоби и санкции</t>
  </si>
  <si>
    <t>наем на активи</t>
  </si>
  <si>
    <t>***** Разходи за сепариране</t>
  </si>
  <si>
    <t>прогнозно количество</t>
  </si>
  <si>
    <t xml:space="preserve"> Цена на тон сепариран отпадък 101,86 лв. с ДДС</t>
  </si>
  <si>
    <t>****** Отчисления и обезпечения по чл.64 и чл.60 от ЗУО</t>
  </si>
  <si>
    <t>чл.64 - отчисления (47,50)</t>
  </si>
  <si>
    <t>чл.60 - обезпечения (3,74)</t>
  </si>
  <si>
    <t>1. дробен дървен материал-ЕГО -300т*10лв</t>
  </si>
  <si>
    <t>2.Дробена едра дървесина - 400т*28лв</t>
  </si>
  <si>
    <t>3.компост 100т.*60лв</t>
  </si>
  <si>
    <t>5.ОБЩО ПЛАНИРАНА СЪБИРАЕМОСТ ( т. 2 + т. 4)</t>
  </si>
  <si>
    <t>8.3. Приходи от целева субсидия от ЦБ за Капиталови разходи</t>
  </si>
  <si>
    <t xml:space="preserve">8.4. Други приходи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</si>
</sst>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9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left" vertic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vertical="center"/>
    </xf>
    <xf numFmtId="0" fontId="2" fillId="0" borderId="5" xfId="0" quotePrefix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3" fontId="1" fillId="0" borderId="2" xfId="0" applyNumberFormat="1" applyFont="1" applyFill="1" applyBorder="1"/>
    <xf numFmtId="3" fontId="1" fillId="0" borderId="6" xfId="0" applyNumberFormat="1" applyFont="1" applyFill="1" applyBorder="1"/>
    <xf numFmtId="3" fontId="2" fillId="0" borderId="0" xfId="0" applyNumberFormat="1" applyFont="1" applyFill="1" applyBorder="1" applyAlignment="1"/>
    <xf numFmtId="3" fontId="1" fillId="0" borderId="0" xfId="0" applyNumberFormat="1" applyFont="1" applyFill="1" applyAlignment="1"/>
    <xf numFmtId="0" fontId="1" fillId="0" borderId="0" xfId="0" applyFont="1" applyFill="1" applyAlignment="1"/>
    <xf numFmtId="0" fontId="2" fillId="0" borderId="7" xfId="0" quotePrefix="1" applyFont="1" applyFill="1" applyBorder="1" applyAlignment="1">
      <alignment horizontal="left" vertical="center" wrapText="1"/>
    </xf>
    <xf numFmtId="3" fontId="1" fillId="0" borderId="8" xfId="0" applyNumberFormat="1" applyFont="1" applyFill="1" applyBorder="1"/>
    <xf numFmtId="0" fontId="2" fillId="0" borderId="7" xfId="0" quotePrefix="1" applyFont="1" applyFill="1" applyBorder="1" applyAlignment="1">
      <alignment horizontal="right" vertical="center" wrapText="1"/>
    </xf>
    <xf numFmtId="0" fontId="2" fillId="0" borderId="0" xfId="0" applyFont="1" applyFill="1" applyBorder="1" applyAlignment="1"/>
    <xf numFmtId="0" fontId="2" fillId="0" borderId="0" xfId="0" applyFont="1" applyFill="1" applyAlignment="1"/>
    <xf numFmtId="3" fontId="2" fillId="0" borderId="8" xfId="0" applyNumberFormat="1" applyFont="1" applyFill="1" applyBorder="1"/>
    <xf numFmtId="3" fontId="2" fillId="0" borderId="0" xfId="0" applyNumberFormat="1" applyFont="1" applyFill="1" applyAlignment="1"/>
    <xf numFmtId="0" fontId="2" fillId="0" borderId="0" xfId="0" applyFont="1" applyFill="1" applyAlignment="1">
      <alignment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3" fontId="1" fillId="0" borderId="9" xfId="0" applyNumberFormat="1" applyFont="1" applyFill="1" applyBorder="1"/>
    <xf numFmtId="3" fontId="1" fillId="0" borderId="10" xfId="0" applyNumberFormat="1" applyFont="1" applyFill="1" applyBorder="1"/>
    <xf numFmtId="0" fontId="2" fillId="0" borderId="0" xfId="0" applyFont="1" applyFill="1"/>
    <xf numFmtId="0" fontId="2" fillId="0" borderId="16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right" vertical="center"/>
    </xf>
    <xf numFmtId="3" fontId="2" fillId="0" borderId="12" xfId="0" applyNumberFormat="1" applyFont="1" applyFill="1" applyBorder="1"/>
    <xf numFmtId="0" fontId="2" fillId="0" borderId="7" xfId="0" applyFont="1" applyFill="1" applyBorder="1" applyAlignment="1">
      <alignment horizontal="right" vertical="center"/>
    </xf>
    <xf numFmtId="0" fontId="2" fillId="0" borderId="7" xfId="0" applyFont="1" applyFill="1" applyBorder="1"/>
    <xf numFmtId="0" fontId="2" fillId="0" borderId="9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2" fillId="0" borderId="17" xfId="0" applyFont="1" applyFill="1" applyBorder="1"/>
    <xf numFmtId="0" fontId="2" fillId="0" borderId="18" xfId="0" applyFont="1" applyFill="1" applyBorder="1"/>
    <xf numFmtId="0" fontId="2" fillId="0" borderId="20" xfId="0" applyFont="1" applyFill="1" applyBorder="1"/>
    <xf numFmtId="0" fontId="2" fillId="0" borderId="21" xfId="0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16" xfId="0" applyFont="1" applyFill="1" applyBorder="1"/>
    <xf numFmtId="0" fontId="2" fillId="0" borderId="14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0" fontId="1" fillId="0" borderId="0" xfId="0" applyFont="1" applyFill="1"/>
    <xf numFmtId="0" fontId="3" fillId="0" borderId="2" xfId="0" applyFont="1" applyFill="1" applyBorder="1"/>
    <xf numFmtId="3" fontId="3" fillId="0" borderId="4" xfId="0" applyNumberFormat="1" applyFont="1" applyFill="1" applyBorder="1"/>
    <xf numFmtId="3" fontId="3" fillId="0" borderId="6" xfId="0" applyNumberFormat="1" applyFont="1" applyFill="1" applyBorder="1"/>
    <xf numFmtId="0" fontId="2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 wrapText="1"/>
    </xf>
    <xf numFmtId="3" fontId="3" fillId="0" borderId="8" xfId="0" applyNumberFormat="1" applyFont="1" applyFill="1" applyBorder="1"/>
    <xf numFmtId="3" fontId="3" fillId="0" borderId="0" xfId="0" applyNumberFormat="1" applyFont="1" applyFill="1"/>
    <xf numFmtId="0" fontId="1" fillId="0" borderId="0" xfId="0" applyFont="1" applyFill="1" applyBorder="1" applyAlignment="1"/>
    <xf numFmtId="0" fontId="4" fillId="0" borderId="1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3" fontId="3" fillId="0" borderId="3" xfId="0" applyNumberFormat="1" applyFont="1" applyFill="1" applyBorder="1"/>
    <xf numFmtId="3" fontId="3" fillId="0" borderId="11" xfId="0" applyNumberFormat="1" applyFont="1" applyFill="1" applyBorder="1"/>
    <xf numFmtId="3" fontId="2" fillId="0" borderId="4" xfId="0" applyNumberFormat="1" applyFont="1" applyFill="1" applyBorder="1"/>
    <xf numFmtId="0" fontId="3" fillId="0" borderId="5" xfId="0" applyFont="1" applyFill="1" applyBorder="1" applyAlignment="1">
      <alignment vertical="center"/>
    </xf>
    <xf numFmtId="3" fontId="3" fillId="0" borderId="5" xfId="0" applyNumberFormat="1" applyFont="1" applyFill="1" applyBorder="1"/>
    <xf numFmtId="3" fontId="3" fillId="0" borderId="12" xfId="0" applyNumberFormat="1" applyFont="1" applyFill="1" applyBorder="1"/>
    <xf numFmtId="3" fontId="2" fillId="0" borderId="7" xfId="0" applyNumberFormat="1" applyFont="1" applyFill="1" applyBorder="1"/>
    <xf numFmtId="3" fontId="3" fillId="0" borderId="13" xfId="0" applyNumberFormat="1" applyFont="1" applyFill="1" applyBorder="1"/>
    <xf numFmtId="0" fontId="2" fillId="0" borderId="0" xfId="0" applyFont="1" applyFill="1" applyAlignment="1">
      <alignment horizontal="right" vertical="center"/>
    </xf>
    <xf numFmtId="4" fontId="3" fillId="0" borderId="15" xfId="0" applyNumberFormat="1" applyFont="1" applyFill="1" applyBorder="1"/>
    <xf numFmtId="0" fontId="3" fillId="0" borderId="14" xfId="0" applyFont="1" applyFill="1" applyBorder="1"/>
    <xf numFmtId="4" fontId="3" fillId="0" borderId="6" xfId="0" applyNumberFormat="1" applyFont="1" applyFill="1" applyBorder="1"/>
    <xf numFmtId="4" fontId="3" fillId="0" borderId="8" xfId="0" applyNumberFormat="1" applyFont="1" applyFill="1" applyBorder="1"/>
    <xf numFmtId="3" fontId="3" fillId="0" borderId="10" xfId="0" applyNumberFormat="1" applyFont="1" applyFill="1" applyBorder="1"/>
    <xf numFmtId="3" fontId="3" fillId="0" borderId="15" xfId="0" applyNumberFormat="1" applyFont="1" applyFill="1" applyBorder="1"/>
    <xf numFmtId="3" fontId="3" fillId="0" borderId="19" xfId="0" applyNumberFormat="1" applyFont="1" applyFill="1" applyBorder="1"/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3" fontId="2" fillId="0" borderId="13" xfId="0" applyNumberFormat="1" applyFont="1" applyFill="1" applyBorder="1"/>
    <xf numFmtId="0" fontId="1" fillId="0" borderId="0" xfId="0" quotePrefix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6"/>
  <sheetViews>
    <sheetView tabSelected="1" zoomScaleNormal="100" workbookViewId="0">
      <selection activeCell="C31" activeCellId="1" sqref="E31 C31"/>
    </sheetView>
  </sheetViews>
  <sheetFormatPr defaultRowHeight="14.4" x14ac:dyDescent="0.3"/>
  <cols>
    <col min="1" max="1" width="66.6640625" style="45" customWidth="1"/>
    <col min="2" max="2" width="19.44140625" style="46" customWidth="1"/>
    <col min="3" max="3" width="28.109375" style="46" customWidth="1"/>
    <col min="4" max="4" width="26.88671875" style="46" customWidth="1"/>
    <col min="5" max="5" width="29.5546875" style="46" customWidth="1"/>
    <col min="6" max="256" width="9.109375" style="46"/>
    <col min="257" max="257" width="66.6640625" style="46" customWidth="1"/>
    <col min="258" max="258" width="19.44140625" style="46" customWidth="1"/>
    <col min="259" max="259" width="28.109375" style="46" customWidth="1"/>
    <col min="260" max="260" width="26.88671875" style="46" customWidth="1"/>
    <col min="261" max="261" width="29.5546875" style="46" customWidth="1"/>
    <col min="262" max="512" width="9.109375" style="46"/>
    <col min="513" max="513" width="66.6640625" style="46" customWidth="1"/>
    <col min="514" max="514" width="19.44140625" style="46" customWidth="1"/>
    <col min="515" max="515" width="28.109375" style="46" customWidth="1"/>
    <col min="516" max="516" width="26.88671875" style="46" customWidth="1"/>
    <col min="517" max="517" width="29.5546875" style="46" customWidth="1"/>
    <col min="518" max="768" width="9.109375" style="46"/>
    <col min="769" max="769" width="66.6640625" style="46" customWidth="1"/>
    <col min="770" max="770" width="19.44140625" style="46" customWidth="1"/>
    <col min="771" max="771" width="28.109375" style="46" customWidth="1"/>
    <col min="772" max="772" width="26.88671875" style="46" customWidth="1"/>
    <col min="773" max="773" width="29.5546875" style="46" customWidth="1"/>
    <col min="774" max="1024" width="9.109375" style="46"/>
    <col min="1025" max="1025" width="66.6640625" style="46" customWidth="1"/>
    <col min="1026" max="1026" width="19.44140625" style="46" customWidth="1"/>
    <col min="1027" max="1027" width="28.109375" style="46" customWidth="1"/>
    <col min="1028" max="1028" width="26.88671875" style="46" customWidth="1"/>
    <col min="1029" max="1029" width="29.5546875" style="46" customWidth="1"/>
    <col min="1030" max="1280" width="9.109375" style="46"/>
    <col min="1281" max="1281" width="66.6640625" style="46" customWidth="1"/>
    <col min="1282" max="1282" width="19.44140625" style="46" customWidth="1"/>
    <col min="1283" max="1283" width="28.109375" style="46" customWidth="1"/>
    <col min="1284" max="1284" width="26.88671875" style="46" customWidth="1"/>
    <col min="1285" max="1285" width="29.5546875" style="46" customWidth="1"/>
    <col min="1286" max="1536" width="9.109375" style="46"/>
    <col min="1537" max="1537" width="66.6640625" style="46" customWidth="1"/>
    <col min="1538" max="1538" width="19.44140625" style="46" customWidth="1"/>
    <col min="1539" max="1539" width="28.109375" style="46" customWidth="1"/>
    <col min="1540" max="1540" width="26.88671875" style="46" customWidth="1"/>
    <col min="1541" max="1541" width="29.5546875" style="46" customWidth="1"/>
    <col min="1542" max="1792" width="9.109375" style="46"/>
    <col min="1793" max="1793" width="66.6640625" style="46" customWidth="1"/>
    <col min="1794" max="1794" width="19.44140625" style="46" customWidth="1"/>
    <col min="1795" max="1795" width="28.109375" style="46" customWidth="1"/>
    <col min="1796" max="1796" width="26.88671875" style="46" customWidth="1"/>
    <col min="1797" max="1797" width="29.5546875" style="46" customWidth="1"/>
    <col min="1798" max="2048" width="9.109375" style="46"/>
    <col min="2049" max="2049" width="66.6640625" style="46" customWidth="1"/>
    <col min="2050" max="2050" width="19.44140625" style="46" customWidth="1"/>
    <col min="2051" max="2051" width="28.109375" style="46" customWidth="1"/>
    <col min="2052" max="2052" width="26.88671875" style="46" customWidth="1"/>
    <col min="2053" max="2053" width="29.5546875" style="46" customWidth="1"/>
    <col min="2054" max="2304" width="9.109375" style="46"/>
    <col min="2305" max="2305" width="66.6640625" style="46" customWidth="1"/>
    <col min="2306" max="2306" width="19.44140625" style="46" customWidth="1"/>
    <col min="2307" max="2307" width="28.109375" style="46" customWidth="1"/>
    <col min="2308" max="2308" width="26.88671875" style="46" customWidth="1"/>
    <col min="2309" max="2309" width="29.5546875" style="46" customWidth="1"/>
    <col min="2310" max="2560" width="9.109375" style="46"/>
    <col min="2561" max="2561" width="66.6640625" style="46" customWidth="1"/>
    <col min="2562" max="2562" width="19.44140625" style="46" customWidth="1"/>
    <col min="2563" max="2563" width="28.109375" style="46" customWidth="1"/>
    <col min="2564" max="2564" width="26.88671875" style="46" customWidth="1"/>
    <col min="2565" max="2565" width="29.5546875" style="46" customWidth="1"/>
    <col min="2566" max="2816" width="9.109375" style="46"/>
    <col min="2817" max="2817" width="66.6640625" style="46" customWidth="1"/>
    <col min="2818" max="2818" width="19.44140625" style="46" customWidth="1"/>
    <col min="2819" max="2819" width="28.109375" style="46" customWidth="1"/>
    <col min="2820" max="2820" width="26.88671875" style="46" customWidth="1"/>
    <col min="2821" max="2821" width="29.5546875" style="46" customWidth="1"/>
    <col min="2822" max="3072" width="9.109375" style="46"/>
    <col min="3073" max="3073" width="66.6640625" style="46" customWidth="1"/>
    <col min="3074" max="3074" width="19.44140625" style="46" customWidth="1"/>
    <col min="3075" max="3075" width="28.109375" style="46" customWidth="1"/>
    <col min="3076" max="3076" width="26.88671875" style="46" customWidth="1"/>
    <col min="3077" max="3077" width="29.5546875" style="46" customWidth="1"/>
    <col min="3078" max="3328" width="9.109375" style="46"/>
    <col min="3329" max="3329" width="66.6640625" style="46" customWidth="1"/>
    <col min="3330" max="3330" width="19.44140625" style="46" customWidth="1"/>
    <col min="3331" max="3331" width="28.109375" style="46" customWidth="1"/>
    <col min="3332" max="3332" width="26.88671875" style="46" customWidth="1"/>
    <col min="3333" max="3333" width="29.5546875" style="46" customWidth="1"/>
    <col min="3334" max="3584" width="9.109375" style="46"/>
    <col min="3585" max="3585" width="66.6640625" style="46" customWidth="1"/>
    <col min="3586" max="3586" width="19.44140625" style="46" customWidth="1"/>
    <col min="3587" max="3587" width="28.109375" style="46" customWidth="1"/>
    <col min="3588" max="3588" width="26.88671875" style="46" customWidth="1"/>
    <col min="3589" max="3589" width="29.5546875" style="46" customWidth="1"/>
    <col min="3590" max="3840" width="9.109375" style="46"/>
    <col min="3841" max="3841" width="66.6640625" style="46" customWidth="1"/>
    <col min="3842" max="3842" width="19.44140625" style="46" customWidth="1"/>
    <col min="3843" max="3843" width="28.109375" style="46" customWidth="1"/>
    <col min="3844" max="3844" width="26.88671875" style="46" customWidth="1"/>
    <col min="3845" max="3845" width="29.5546875" style="46" customWidth="1"/>
    <col min="3846" max="4096" width="9.109375" style="46"/>
    <col min="4097" max="4097" width="66.6640625" style="46" customWidth="1"/>
    <col min="4098" max="4098" width="19.44140625" style="46" customWidth="1"/>
    <col min="4099" max="4099" width="28.109375" style="46" customWidth="1"/>
    <col min="4100" max="4100" width="26.88671875" style="46" customWidth="1"/>
    <col min="4101" max="4101" width="29.5546875" style="46" customWidth="1"/>
    <col min="4102" max="4352" width="9.109375" style="46"/>
    <col min="4353" max="4353" width="66.6640625" style="46" customWidth="1"/>
    <col min="4354" max="4354" width="19.44140625" style="46" customWidth="1"/>
    <col min="4355" max="4355" width="28.109375" style="46" customWidth="1"/>
    <col min="4356" max="4356" width="26.88671875" style="46" customWidth="1"/>
    <col min="4357" max="4357" width="29.5546875" style="46" customWidth="1"/>
    <col min="4358" max="4608" width="9.109375" style="46"/>
    <col min="4609" max="4609" width="66.6640625" style="46" customWidth="1"/>
    <col min="4610" max="4610" width="19.44140625" style="46" customWidth="1"/>
    <col min="4611" max="4611" width="28.109375" style="46" customWidth="1"/>
    <col min="4612" max="4612" width="26.88671875" style="46" customWidth="1"/>
    <col min="4613" max="4613" width="29.5546875" style="46" customWidth="1"/>
    <col min="4614" max="4864" width="9.109375" style="46"/>
    <col min="4865" max="4865" width="66.6640625" style="46" customWidth="1"/>
    <col min="4866" max="4866" width="19.44140625" style="46" customWidth="1"/>
    <col min="4867" max="4867" width="28.109375" style="46" customWidth="1"/>
    <col min="4868" max="4868" width="26.88671875" style="46" customWidth="1"/>
    <col min="4869" max="4869" width="29.5546875" style="46" customWidth="1"/>
    <col min="4870" max="5120" width="9.109375" style="46"/>
    <col min="5121" max="5121" width="66.6640625" style="46" customWidth="1"/>
    <col min="5122" max="5122" width="19.44140625" style="46" customWidth="1"/>
    <col min="5123" max="5123" width="28.109375" style="46" customWidth="1"/>
    <col min="5124" max="5124" width="26.88671875" style="46" customWidth="1"/>
    <col min="5125" max="5125" width="29.5546875" style="46" customWidth="1"/>
    <col min="5126" max="5376" width="9.109375" style="46"/>
    <col min="5377" max="5377" width="66.6640625" style="46" customWidth="1"/>
    <col min="5378" max="5378" width="19.44140625" style="46" customWidth="1"/>
    <col min="5379" max="5379" width="28.109375" style="46" customWidth="1"/>
    <col min="5380" max="5380" width="26.88671875" style="46" customWidth="1"/>
    <col min="5381" max="5381" width="29.5546875" style="46" customWidth="1"/>
    <col min="5382" max="5632" width="9.109375" style="46"/>
    <col min="5633" max="5633" width="66.6640625" style="46" customWidth="1"/>
    <col min="5634" max="5634" width="19.44140625" style="46" customWidth="1"/>
    <col min="5635" max="5635" width="28.109375" style="46" customWidth="1"/>
    <col min="5636" max="5636" width="26.88671875" style="46" customWidth="1"/>
    <col min="5637" max="5637" width="29.5546875" style="46" customWidth="1"/>
    <col min="5638" max="5888" width="9.109375" style="46"/>
    <col min="5889" max="5889" width="66.6640625" style="46" customWidth="1"/>
    <col min="5890" max="5890" width="19.44140625" style="46" customWidth="1"/>
    <col min="5891" max="5891" width="28.109375" style="46" customWidth="1"/>
    <col min="5892" max="5892" width="26.88671875" style="46" customWidth="1"/>
    <col min="5893" max="5893" width="29.5546875" style="46" customWidth="1"/>
    <col min="5894" max="6144" width="9.109375" style="46"/>
    <col min="6145" max="6145" width="66.6640625" style="46" customWidth="1"/>
    <col min="6146" max="6146" width="19.44140625" style="46" customWidth="1"/>
    <col min="6147" max="6147" width="28.109375" style="46" customWidth="1"/>
    <col min="6148" max="6148" width="26.88671875" style="46" customWidth="1"/>
    <col min="6149" max="6149" width="29.5546875" style="46" customWidth="1"/>
    <col min="6150" max="6400" width="9.109375" style="46"/>
    <col min="6401" max="6401" width="66.6640625" style="46" customWidth="1"/>
    <col min="6402" max="6402" width="19.44140625" style="46" customWidth="1"/>
    <col min="6403" max="6403" width="28.109375" style="46" customWidth="1"/>
    <col min="6404" max="6404" width="26.88671875" style="46" customWidth="1"/>
    <col min="6405" max="6405" width="29.5546875" style="46" customWidth="1"/>
    <col min="6406" max="6656" width="9.109375" style="46"/>
    <col min="6657" max="6657" width="66.6640625" style="46" customWidth="1"/>
    <col min="6658" max="6658" width="19.44140625" style="46" customWidth="1"/>
    <col min="6659" max="6659" width="28.109375" style="46" customWidth="1"/>
    <col min="6660" max="6660" width="26.88671875" style="46" customWidth="1"/>
    <col min="6661" max="6661" width="29.5546875" style="46" customWidth="1"/>
    <col min="6662" max="6912" width="9.109375" style="46"/>
    <col min="6913" max="6913" width="66.6640625" style="46" customWidth="1"/>
    <col min="6914" max="6914" width="19.44140625" style="46" customWidth="1"/>
    <col min="6915" max="6915" width="28.109375" style="46" customWidth="1"/>
    <col min="6916" max="6916" width="26.88671875" style="46" customWidth="1"/>
    <col min="6917" max="6917" width="29.5546875" style="46" customWidth="1"/>
    <col min="6918" max="7168" width="9.109375" style="46"/>
    <col min="7169" max="7169" width="66.6640625" style="46" customWidth="1"/>
    <col min="7170" max="7170" width="19.44140625" style="46" customWidth="1"/>
    <col min="7171" max="7171" width="28.109375" style="46" customWidth="1"/>
    <col min="7172" max="7172" width="26.88671875" style="46" customWidth="1"/>
    <col min="7173" max="7173" width="29.5546875" style="46" customWidth="1"/>
    <col min="7174" max="7424" width="9.109375" style="46"/>
    <col min="7425" max="7425" width="66.6640625" style="46" customWidth="1"/>
    <col min="7426" max="7426" width="19.44140625" style="46" customWidth="1"/>
    <col min="7427" max="7427" width="28.109375" style="46" customWidth="1"/>
    <col min="7428" max="7428" width="26.88671875" style="46" customWidth="1"/>
    <col min="7429" max="7429" width="29.5546875" style="46" customWidth="1"/>
    <col min="7430" max="7680" width="9.109375" style="46"/>
    <col min="7681" max="7681" width="66.6640625" style="46" customWidth="1"/>
    <col min="7682" max="7682" width="19.44140625" style="46" customWidth="1"/>
    <col min="7683" max="7683" width="28.109375" style="46" customWidth="1"/>
    <col min="7684" max="7684" width="26.88671875" style="46" customWidth="1"/>
    <col min="7685" max="7685" width="29.5546875" style="46" customWidth="1"/>
    <col min="7686" max="7936" width="9.109375" style="46"/>
    <col min="7937" max="7937" width="66.6640625" style="46" customWidth="1"/>
    <col min="7938" max="7938" width="19.44140625" style="46" customWidth="1"/>
    <col min="7939" max="7939" width="28.109375" style="46" customWidth="1"/>
    <col min="7940" max="7940" width="26.88671875" style="46" customWidth="1"/>
    <col min="7941" max="7941" width="29.5546875" style="46" customWidth="1"/>
    <col min="7942" max="8192" width="9.109375" style="46"/>
    <col min="8193" max="8193" width="66.6640625" style="46" customWidth="1"/>
    <col min="8194" max="8194" width="19.44140625" style="46" customWidth="1"/>
    <col min="8195" max="8195" width="28.109375" style="46" customWidth="1"/>
    <col min="8196" max="8196" width="26.88671875" style="46" customWidth="1"/>
    <col min="8197" max="8197" width="29.5546875" style="46" customWidth="1"/>
    <col min="8198" max="8448" width="9.109375" style="46"/>
    <col min="8449" max="8449" width="66.6640625" style="46" customWidth="1"/>
    <col min="8450" max="8450" width="19.44140625" style="46" customWidth="1"/>
    <col min="8451" max="8451" width="28.109375" style="46" customWidth="1"/>
    <col min="8452" max="8452" width="26.88671875" style="46" customWidth="1"/>
    <col min="8453" max="8453" width="29.5546875" style="46" customWidth="1"/>
    <col min="8454" max="8704" width="9.109375" style="46"/>
    <col min="8705" max="8705" width="66.6640625" style="46" customWidth="1"/>
    <col min="8706" max="8706" width="19.44140625" style="46" customWidth="1"/>
    <col min="8707" max="8707" width="28.109375" style="46" customWidth="1"/>
    <col min="8708" max="8708" width="26.88671875" style="46" customWidth="1"/>
    <col min="8709" max="8709" width="29.5546875" style="46" customWidth="1"/>
    <col min="8710" max="8960" width="9.109375" style="46"/>
    <col min="8961" max="8961" width="66.6640625" style="46" customWidth="1"/>
    <col min="8962" max="8962" width="19.44140625" style="46" customWidth="1"/>
    <col min="8963" max="8963" width="28.109375" style="46" customWidth="1"/>
    <col min="8964" max="8964" width="26.88671875" style="46" customWidth="1"/>
    <col min="8965" max="8965" width="29.5546875" style="46" customWidth="1"/>
    <col min="8966" max="9216" width="9.109375" style="46"/>
    <col min="9217" max="9217" width="66.6640625" style="46" customWidth="1"/>
    <col min="9218" max="9218" width="19.44140625" style="46" customWidth="1"/>
    <col min="9219" max="9219" width="28.109375" style="46" customWidth="1"/>
    <col min="9220" max="9220" width="26.88671875" style="46" customWidth="1"/>
    <col min="9221" max="9221" width="29.5546875" style="46" customWidth="1"/>
    <col min="9222" max="9472" width="9.109375" style="46"/>
    <col min="9473" max="9473" width="66.6640625" style="46" customWidth="1"/>
    <col min="9474" max="9474" width="19.44140625" style="46" customWidth="1"/>
    <col min="9475" max="9475" width="28.109375" style="46" customWidth="1"/>
    <col min="9476" max="9476" width="26.88671875" style="46" customWidth="1"/>
    <col min="9477" max="9477" width="29.5546875" style="46" customWidth="1"/>
    <col min="9478" max="9728" width="9.109375" style="46"/>
    <col min="9729" max="9729" width="66.6640625" style="46" customWidth="1"/>
    <col min="9730" max="9730" width="19.44140625" style="46" customWidth="1"/>
    <col min="9731" max="9731" width="28.109375" style="46" customWidth="1"/>
    <col min="9732" max="9732" width="26.88671875" style="46" customWidth="1"/>
    <col min="9733" max="9733" width="29.5546875" style="46" customWidth="1"/>
    <col min="9734" max="9984" width="9.109375" style="46"/>
    <col min="9985" max="9985" width="66.6640625" style="46" customWidth="1"/>
    <col min="9986" max="9986" width="19.44140625" style="46" customWidth="1"/>
    <col min="9987" max="9987" width="28.109375" style="46" customWidth="1"/>
    <col min="9988" max="9988" width="26.88671875" style="46" customWidth="1"/>
    <col min="9989" max="9989" width="29.5546875" style="46" customWidth="1"/>
    <col min="9990" max="10240" width="9.109375" style="46"/>
    <col min="10241" max="10241" width="66.6640625" style="46" customWidth="1"/>
    <col min="10242" max="10242" width="19.44140625" style="46" customWidth="1"/>
    <col min="10243" max="10243" width="28.109375" style="46" customWidth="1"/>
    <col min="10244" max="10244" width="26.88671875" style="46" customWidth="1"/>
    <col min="10245" max="10245" width="29.5546875" style="46" customWidth="1"/>
    <col min="10246" max="10496" width="9.109375" style="46"/>
    <col min="10497" max="10497" width="66.6640625" style="46" customWidth="1"/>
    <col min="10498" max="10498" width="19.44140625" style="46" customWidth="1"/>
    <col min="10499" max="10499" width="28.109375" style="46" customWidth="1"/>
    <col min="10500" max="10500" width="26.88671875" style="46" customWidth="1"/>
    <col min="10501" max="10501" width="29.5546875" style="46" customWidth="1"/>
    <col min="10502" max="10752" width="9.109375" style="46"/>
    <col min="10753" max="10753" width="66.6640625" style="46" customWidth="1"/>
    <col min="10754" max="10754" width="19.44140625" style="46" customWidth="1"/>
    <col min="10755" max="10755" width="28.109375" style="46" customWidth="1"/>
    <col min="10756" max="10756" width="26.88671875" style="46" customWidth="1"/>
    <col min="10757" max="10757" width="29.5546875" style="46" customWidth="1"/>
    <col min="10758" max="11008" width="9.109375" style="46"/>
    <col min="11009" max="11009" width="66.6640625" style="46" customWidth="1"/>
    <col min="11010" max="11010" width="19.44140625" style="46" customWidth="1"/>
    <col min="11011" max="11011" width="28.109375" style="46" customWidth="1"/>
    <col min="11012" max="11012" width="26.88671875" style="46" customWidth="1"/>
    <col min="11013" max="11013" width="29.5546875" style="46" customWidth="1"/>
    <col min="11014" max="11264" width="9.109375" style="46"/>
    <col min="11265" max="11265" width="66.6640625" style="46" customWidth="1"/>
    <col min="11266" max="11266" width="19.44140625" style="46" customWidth="1"/>
    <col min="11267" max="11267" width="28.109375" style="46" customWidth="1"/>
    <col min="11268" max="11268" width="26.88671875" style="46" customWidth="1"/>
    <col min="11269" max="11269" width="29.5546875" style="46" customWidth="1"/>
    <col min="11270" max="11520" width="9.109375" style="46"/>
    <col min="11521" max="11521" width="66.6640625" style="46" customWidth="1"/>
    <col min="11522" max="11522" width="19.44140625" style="46" customWidth="1"/>
    <col min="11523" max="11523" width="28.109375" style="46" customWidth="1"/>
    <col min="11524" max="11524" width="26.88671875" style="46" customWidth="1"/>
    <col min="11525" max="11525" width="29.5546875" style="46" customWidth="1"/>
    <col min="11526" max="11776" width="9.109375" style="46"/>
    <col min="11777" max="11777" width="66.6640625" style="46" customWidth="1"/>
    <col min="11778" max="11778" width="19.44140625" style="46" customWidth="1"/>
    <col min="11779" max="11779" width="28.109375" style="46" customWidth="1"/>
    <col min="11780" max="11780" width="26.88671875" style="46" customWidth="1"/>
    <col min="11781" max="11781" width="29.5546875" style="46" customWidth="1"/>
    <col min="11782" max="12032" width="9.109375" style="46"/>
    <col min="12033" max="12033" width="66.6640625" style="46" customWidth="1"/>
    <col min="12034" max="12034" width="19.44140625" style="46" customWidth="1"/>
    <col min="12035" max="12035" width="28.109375" style="46" customWidth="1"/>
    <col min="12036" max="12036" width="26.88671875" style="46" customWidth="1"/>
    <col min="12037" max="12037" width="29.5546875" style="46" customWidth="1"/>
    <col min="12038" max="12288" width="9.109375" style="46"/>
    <col min="12289" max="12289" width="66.6640625" style="46" customWidth="1"/>
    <col min="12290" max="12290" width="19.44140625" style="46" customWidth="1"/>
    <col min="12291" max="12291" width="28.109375" style="46" customWidth="1"/>
    <col min="12292" max="12292" width="26.88671875" style="46" customWidth="1"/>
    <col min="12293" max="12293" width="29.5546875" style="46" customWidth="1"/>
    <col min="12294" max="12544" width="9.109375" style="46"/>
    <col min="12545" max="12545" width="66.6640625" style="46" customWidth="1"/>
    <col min="12546" max="12546" width="19.44140625" style="46" customWidth="1"/>
    <col min="12547" max="12547" width="28.109375" style="46" customWidth="1"/>
    <col min="12548" max="12548" width="26.88671875" style="46" customWidth="1"/>
    <col min="12549" max="12549" width="29.5546875" style="46" customWidth="1"/>
    <col min="12550" max="12800" width="9.109375" style="46"/>
    <col min="12801" max="12801" width="66.6640625" style="46" customWidth="1"/>
    <col min="12802" max="12802" width="19.44140625" style="46" customWidth="1"/>
    <col min="12803" max="12803" width="28.109375" style="46" customWidth="1"/>
    <col min="12804" max="12804" width="26.88671875" style="46" customWidth="1"/>
    <col min="12805" max="12805" width="29.5546875" style="46" customWidth="1"/>
    <col min="12806" max="13056" width="9.109375" style="46"/>
    <col min="13057" max="13057" width="66.6640625" style="46" customWidth="1"/>
    <col min="13058" max="13058" width="19.44140625" style="46" customWidth="1"/>
    <col min="13059" max="13059" width="28.109375" style="46" customWidth="1"/>
    <col min="13060" max="13060" width="26.88671875" style="46" customWidth="1"/>
    <col min="13061" max="13061" width="29.5546875" style="46" customWidth="1"/>
    <col min="13062" max="13312" width="9.109375" style="46"/>
    <col min="13313" max="13313" width="66.6640625" style="46" customWidth="1"/>
    <col min="13314" max="13314" width="19.44140625" style="46" customWidth="1"/>
    <col min="13315" max="13315" width="28.109375" style="46" customWidth="1"/>
    <col min="13316" max="13316" width="26.88671875" style="46" customWidth="1"/>
    <col min="13317" max="13317" width="29.5546875" style="46" customWidth="1"/>
    <col min="13318" max="13568" width="9.109375" style="46"/>
    <col min="13569" max="13569" width="66.6640625" style="46" customWidth="1"/>
    <col min="13570" max="13570" width="19.44140625" style="46" customWidth="1"/>
    <col min="13571" max="13571" width="28.109375" style="46" customWidth="1"/>
    <col min="13572" max="13572" width="26.88671875" style="46" customWidth="1"/>
    <col min="13573" max="13573" width="29.5546875" style="46" customWidth="1"/>
    <col min="13574" max="13824" width="9.109375" style="46"/>
    <col min="13825" max="13825" width="66.6640625" style="46" customWidth="1"/>
    <col min="13826" max="13826" width="19.44140625" style="46" customWidth="1"/>
    <col min="13827" max="13827" width="28.109375" style="46" customWidth="1"/>
    <col min="13828" max="13828" width="26.88671875" style="46" customWidth="1"/>
    <col min="13829" max="13829" width="29.5546875" style="46" customWidth="1"/>
    <col min="13830" max="14080" width="9.109375" style="46"/>
    <col min="14081" max="14081" width="66.6640625" style="46" customWidth="1"/>
    <col min="14082" max="14082" width="19.44140625" style="46" customWidth="1"/>
    <col min="14083" max="14083" width="28.109375" style="46" customWidth="1"/>
    <col min="14084" max="14084" width="26.88671875" style="46" customWidth="1"/>
    <col min="14085" max="14085" width="29.5546875" style="46" customWidth="1"/>
    <col min="14086" max="14336" width="9.109375" style="46"/>
    <col min="14337" max="14337" width="66.6640625" style="46" customWidth="1"/>
    <col min="14338" max="14338" width="19.44140625" style="46" customWidth="1"/>
    <col min="14339" max="14339" width="28.109375" style="46" customWidth="1"/>
    <col min="14340" max="14340" width="26.88671875" style="46" customWidth="1"/>
    <col min="14341" max="14341" width="29.5546875" style="46" customWidth="1"/>
    <col min="14342" max="14592" width="9.109375" style="46"/>
    <col min="14593" max="14593" width="66.6640625" style="46" customWidth="1"/>
    <col min="14594" max="14594" width="19.44140625" style="46" customWidth="1"/>
    <col min="14595" max="14595" width="28.109375" style="46" customWidth="1"/>
    <col min="14596" max="14596" width="26.88671875" style="46" customWidth="1"/>
    <col min="14597" max="14597" width="29.5546875" style="46" customWidth="1"/>
    <col min="14598" max="14848" width="9.109375" style="46"/>
    <col min="14849" max="14849" width="66.6640625" style="46" customWidth="1"/>
    <col min="14850" max="14850" width="19.44140625" style="46" customWidth="1"/>
    <col min="14851" max="14851" width="28.109375" style="46" customWidth="1"/>
    <col min="14852" max="14852" width="26.88671875" style="46" customWidth="1"/>
    <col min="14853" max="14853" width="29.5546875" style="46" customWidth="1"/>
    <col min="14854" max="15104" width="9.109375" style="46"/>
    <col min="15105" max="15105" width="66.6640625" style="46" customWidth="1"/>
    <col min="15106" max="15106" width="19.44140625" style="46" customWidth="1"/>
    <col min="15107" max="15107" width="28.109375" style="46" customWidth="1"/>
    <col min="15108" max="15108" width="26.88671875" style="46" customWidth="1"/>
    <col min="15109" max="15109" width="29.5546875" style="46" customWidth="1"/>
    <col min="15110" max="15360" width="9.109375" style="46"/>
    <col min="15361" max="15361" width="66.6640625" style="46" customWidth="1"/>
    <col min="15362" max="15362" width="19.44140625" style="46" customWidth="1"/>
    <col min="15363" max="15363" width="28.109375" style="46" customWidth="1"/>
    <col min="15364" max="15364" width="26.88671875" style="46" customWidth="1"/>
    <col min="15365" max="15365" width="29.5546875" style="46" customWidth="1"/>
    <col min="15366" max="15616" width="9.109375" style="46"/>
    <col min="15617" max="15617" width="66.6640625" style="46" customWidth="1"/>
    <col min="15618" max="15618" width="19.44140625" style="46" customWidth="1"/>
    <col min="15619" max="15619" width="28.109375" style="46" customWidth="1"/>
    <col min="15620" max="15620" width="26.88671875" style="46" customWidth="1"/>
    <col min="15621" max="15621" width="29.5546875" style="46" customWidth="1"/>
    <col min="15622" max="15872" width="9.109375" style="46"/>
    <col min="15873" max="15873" width="66.6640625" style="46" customWidth="1"/>
    <col min="15874" max="15874" width="19.44140625" style="46" customWidth="1"/>
    <col min="15875" max="15875" width="28.109375" style="46" customWidth="1"/>
    <col min="15876" max="15876" width="26.88671875" style="46" customWidth="1"/>
    <col min="15877" max="15877" width="29.5546875" style="46" customWidth="1"/>
    <col min="15878" max="16128" width="9.109375" style="46"/>
    <col min="16129" max="16129" width="66.6640625" style="46" customWidth="1"/>
    <col min="16130" max="16130" width="19.44140625" style="46" customWidth="1"/>
    <col min="16131" max="16131" width="28.109375" style="46" customWidth="1"/>
    <col min="16132" max="16132" width="26.88671875" style="46" customWidth="1"/>
    <col min="16133" max="16133" width="29.5546875" style="46" customWidth="1"/>
    <col min="16134" max="16384" width="9.109375" style="46"/>
  </cols>
  <sheetData>
    <row r="2" spans="1:5" x14ac:dyDescent="0.3">
      <c r="D2" s="46" t="s">
        <v>0</v>
      </c>
    </row>
    <row r="3" spans="1:5" x14ac:dyDescent="0.3">
      <c r="D3" s="46" t="s">
        <v>1</v>
      </c>
    </row>
    <row r="4" spans="1:5" x14ac:dyDescent="0.3">
      <c r="D4" s="46" t="s">
        <v>2</v>
      </c>
    </row>
    <row r="6" spans="1:5" x14ac:dyDescent="0.3">
      <c r="A6" s="80" t="s">
        <v>3</v>
      </c>
      <c r="B6" s="80"/>
    </row>
    <row r="7" spans="1:5" x14ac:dyDescent="0.3">
      <c r="A7" s="81" t="s">
        <v>4</v>
      </c>
      <c r="B7" s="81"/>
    </row>
    <row r="8" spans="1:5" x14ac:dyDescent="0.3">
      <c r="A8" s="81" t="s">
        <v>5</v>
      </c>
      <c r="B8" s="81"/>
    </row>
    <row r="10" spans="1:5" x14ac:dyDescent="0.3">
      <c r="C10" s="47"/>
    </row>
    <row r="11" spans="1:5" ht="15" thickBot="1" x14ac:dyDescent="0.35">
      <c r="B11" s="46" t="s">
        <v>6</v>
      </c>
      <c r="C11" s="48"/>
      <c r="D11" s="49"/>
    </row>
    <row r="12" spans="1:5" ht="15" thickBot="1" x14ac:dyDescent="0.35">
      <c r="A12" s="1" t="s">
        <v>7</v>
      </c>
      <c r="B12" s="50"/>
    </row>
    <row r="13" spans="1:5" x14ac:dyDescent="0.3">
      <c r="A13" s="2" t="s">
        <v>8</v>
      </c>
      <c r="B13" s="51">
        <f>6245000+140000</f>
        <v>6385000</v>
      </c>
      <c r="D13" s="3"/>
    </row>
    <row r="14" spans="1:5" x14ac:dyDescent="0.3">
      <c r="A14" s="4" t="s">
        <v>9</v>
      </c>
      <c r="B14" s="52">
        <f>0.84*B13</f>
        <v>5363400</v>
      </c>
      <c r="D14" s="48"/>
      <c r="E14" s="53"/>
    </row>
    <row r="15" spans="1:5" ht="12.9" customHeight="1" x14ac:dyDescent="0.3">
      <c r="A15" s="5" t="s">
        <v>10</v>
      </c>
      <c r="B15" s="52">
        <v>1550000</v>
      </c>
      <c r="E15" s="54"/>
    </row>
    <row r="16" spans="1:5" ht="15" thickBot="1" x14ac:dyDescent="0.35">
      <c r="A16" s="6" t="s">
        <v>11</v>
      </c>
      <c r="B16" s="55">
        <f>500+(B15*45/100)</f>
        <v>698000</v>
      </c>
    </row>
    <row r="17" spans="1:6" ht="15" thickBot="1" x14ac:dyDescent="0.35">
      <c r="A17" s="7" t="s">
        <v>59</v>
      </c>
      <c r="B17" s="8">
        <f>B14+B16</f>
        <v>6061400</v>
      </c>
      <c r="C17" s="56"/>
    </row>
    <row r="18" spans="1:6" ht="26.1" customHeight="1" x14ac:dyDescent="0.3">
      <c r="A18" s="5" t="s">
        <v>12</v>
      </c>
      <c r="B18" s="9">
        <f>B41</f>
        <v>154811.75862068965</v>
      </c>
      <c r="C18" s="57"/>
      <c r="D18" s="17"/>
    </row>
    <row r="19" spans="1:6" ht="12.9" customHeight="1" x14ac:dyDescent="0.3">
      <c r="A19" s="5" t="s">
        <v>13</v>
      </c>
      <c r="B19" s="9">
        <f>E41</f>
        <v>793100</v>
      </c>
      <c r="C19" s="10"/>
      <c r="D19" s="11"/>
      <c r="E19" s="12"/>
    </row>
    <row r="20" spans="1:6" ht="12.9" customHeight="1" x14ac:dyDescent="0.3">
      <c r="A20" s="13" t="s">
        <v>14</v>
      </c>
      <c r="B20" s="14">
        <f>SUM(B21:B24)</f>
        <v>2298535</v>
      </c>
    </row>
    <row r="21" spans="1:6" ht="12.9" customHeight="1" x14ac:dyDescent="0.3">
      <c r="A21" s="15" t="s">
        <v>15</v>
      </c>
      <c r="B21" s="18">
        <f>B48</f>
        <v>76200</v>
      </c>
      <c r="C21" s="16"/>
      <c r="D21" s="17"/>
      <c r="E21" s="17"/>
    </row>
    <row r="22" spans="1:6" ht="12.9" customHeight="1" x14ac:dyDescent="0.3">
      <c r="A22" s="15" t="s">
        <v>16</v>
      </c>
      <c r="B22" s="18">
        <f>D48</f>
        <v>39000</v>
      </c>
      <c r="C22" s="16"/>
      <c r="D22" s="17"/>
      <c r="E22" s="17"/>
    </row>
    <row r="23" spans="1:6" ht="12.9" customHeight="1" x14ac:dyDescent="0.3">
      <c r="A23" s="15" t="s">
        <v>60</v>
      </c>
      <c r="B23" s="18">
        <v>1987100</v>
      </c>
      <c r="C23" s="56"/>
      <c r="D23" s="19"/>
      <c r="E23" s="19"/>
    </row>
    <row r="24" spans="1:6" ht="12.9" customHeight="1" thickBot="1" x14ac:dyDescent="0.35">
      <c r="A24" s="15" t="s">
        <v>61</v>
      </c>
      <c r="B24" s="18">
        <f>200235-4000</f>
        <v>196235</v>
      </c>
      <c r="C24" s="10"/>
    </row>
    <row r="25" spans="1:6" ht="15" thickBot="1" x14ac:dyDescent="0.35">
      <c r="A25" s="7" t="s">
        <v>17</v>
      </c>
      <c r="B25" s="8">
        <f>SUM(B17:B20)</f>
        <v>9307846.7586206906</v>
      </c>
      <c r="D25" s="20"/>
      <c r="E25" s="46" t="s">
        <v>6</v>
      </c>
    </row>
    <row r="26" spans="1:6" ht="59.25" customHeight="1" thickBot="1" x14ac:dyDescent="0.35">
      <c r="A26" s="21" t="s">
        <v>18</v>
      </c>
      <c r="B26" s="50"/>
      <c r="C26" s="22" t="s">
        <v>19</v>
      </c>
      <c r="D26" s="58" t="s">
        <v>20</v>
      </c>
      <c r="E26" s="59" t="s">
        <v>21</v>
      </c>
    </row>
    <row r="27" spans="1:6" ht="12.9" customHeight="1" x14ac:dyDescent="0.3">
      <c r="A27" s="23" t="s">
        <v>22</v>
      </c>
      <c r="B27" s="51">
        <f>SUM(C27:E27)</f>
        <v>4256500</v>
      </c>
      <c r="C27" s="60">
        <v>2199000</v>
      </c>
      <c r="D27" s="61"/>
      <c r="E27" s="62">
        <v>2057500</v>
      </c>
    </row>
    <row r="28" spans="1:6" ht="12.9" customHeight="1" x14ac:dyDescent="0.3">
      <c r="A28" s="63" t="s">
        <v>23</v>
      </c>
      <c r="B28" s="52">
        <f>SUM(C28:E28)</f>
        <v>1150807</v>
      </c>
      <c r="C28" s="64"/>
      <c r="D28" s="31">
        <v>1150807</v>
      </c>
      <c r="E28" s="52"/>
      <c r="F28" s="26"/>
    </row>
    <row r="29" spans="1:6" ht="12.9" customHeight="1" x14ac:dyDescent="0.3">
      <c r="A29" s="5" t="s">
        <v>24</v>
      </c>
      <c r="B29" s="52">
        <f>SUM(C29:E29)</f>
        <v>1324180</v>
      </c>
      <c r="C29" s="64"/>
      <c r="D29" s="65">
        <f>C51</f>
        <v>1324180</v>
      </c>
      <c r="E29" s="52"/>
    </row>
    <row r="30" spans="1:6" ht="12.9" customHeight="1" x14ac:dyDescent="0.3">
      <c r="A30" s="5" t="s">
        <v>25</v>
      </c>
      <c r="B30" s="52">
        <f>SUM(C30:E30)</f>
        <v>589260</v>
      </c>
      <c r="C30" s="64"/>
      <c r="D30" s="31">
        <f>C56</f>
        <v>589260</v>
      </c>
      <c r="E30" s="52"/>
    </row>
    <row r="31" spans="1:6" ht="12.9" customHeight="1" thickBot="1" x14ac:dyDescent="0.35">
      <c r="A31" s="13" t="s">
        <v>26</v>
      </c>
      <c r="B31" s="55">
        <f>SUM(C31:E31)</f>
        <v>1737100</v>
      </c>
      <c r="C31" s="66">
        <v>940000</v>
      </c>
      <c r="D31" s="67">
        <f>2000+500000</f>
        <v>502000</v>
      </c>
      <c r="E31" s="18">
        <v>295100</v>
      </c>
      <c r="F31" s="26"/>
    </row>
    <row r="32" spans="1:6" ht="15" thickBot="1" x14ac:dyDescent="0.35">
      <c r="A32" s="7" t="s">
        <v>27</v>
      </c>
      <c r="B32" s="8">
        <f>SUM(B27:B31)</f>
        <v>9057847</v>
      </c>
      <c r="C32" s="24">
        <f>SUM(C27:C31)</f>
        <v>3139000</v>
      </c>
      <c r="D32" s="25">
        <f>SUM(D27:D31)</f>
        <v>3566247</v>
      </c>
      <c r="E32" s="8">
        <f>SUM(E27:E31)</f>
        <v>2352600</v>
      </c>
    </row>
    <row r="33" spans="1:6" x14ac:dyDescent="0.3">
      <c r="B33" s="56"/>
      <c r="C33" s="48"/>
      <c r="D33" s="48"/>
      <c r="E33" s="48"/>
      <c r="F33" s="26"/>
    </row>
    <row r="34" spans="1:6" x14ac:dyDescent="0.3">
      <c r="B34" s="68"/>
      <c r="C34" s="48"/>
      <c r="D34" s="26"/>
    </row>
    <row r="35" spans="1:6" x14ac:dyDescent="0.3">
      <c r="A35" s="45" t="s">
        <v>28</v>
      </c>
      <c r="B35" s="48"/>
    </row>
    <row r="36" spans="1:6" ht="15" thickBot="1" x14ac:dyDescent="0.35">
      <c r="A36" s="45" t="s">
        <v>29</v>
      </c>
      <c r="B36" s="26" t="s">
        <v>30</v>
      </c>
      <c r="C36" s="26" t="s">
        <v>31</v>
      </c>
      <c r="E36" s="26" t="s">
        <v>30</v>
      </c>
    </row>
    <row r="37" spans="1:6" x14ac:dyDescent="0.3">
      <c r="A37" s="43" t="s">
        <v>32</v>
      </c>
      <c r="B37" s="69">
        <v>22000</v>
      </c>
      <c r="C37" s="70" t="s">
        <v>33</v>
      </c>
      <c r="D37" s="27" t="s">
        <v>34</v>
      </c>
      <c r="E37" s="28" t="s">
        <v>35</v>
      </c>
    </row>
    <row r="38" spans="1:6" x14ac:dyDescent="0.3">
      <c r="A38" s="30" t="s">
        <v>36</v>
      </c>
      <c r="B38" s="71">
        <v>4100</v>
      </c>
      <c r="C38" s="29" t="s">
        <v>37</v>
      </c>
      <c r="D38" s="31">
        <v>11500</v>
      </c>
      <c r="E38" s="52">
        <f>D38*47.5</f>
        <v>546250</v>
      </c>
      <c r="F38" s="26"/>
    </row>
    <row r="39" spans="1:6" x14ac:dyDescent="0.3">
      <c r="A39" s="30" t="s">
        <v>38</v>
      </c>
      <c r="B39" s="71">
        <f>B37+B38</f>
        <v>26100</v>
      </c>
      <c r="C39" s="29" t="s">
        <v>39</v>
      </c>
      <c r="D39" s="31">
        <v>2500</v>
      </c>
      <c r="E39" s="52">
        <f>D39*(95+3.74)</f>
        <v>246850</v>
      </c>
    </row>
    <row r="40" spans="1:6" ht="15" thickBot="1" x14ac:dyDescent="0.35">
      <c r="A40" s="32" t="s">
        <v>40</v>
      </c>
      <c r="B40" s="72">
        <f>(D28-165298)/B39</f>
        <v>37.758965517241379</v>
      </c>
      <c r="C40" s="33" t="s">
        <v>41</v>
      </c>
      <c r="D40" s="67"/>
      <c r="E40" s="55"/>
    </row>
    <row r="41" spans="1:6" ht="15" thickBot="1" x14ac:dyDescent="0.35">
      <c r="A41" s="34" t="s">
        <v>42</v>
      </c>
      <c r="B41" s="8">
        <f>B40*B38</f>
        <v>154811.75862068965</v>
      </c>
      <c r="C41" s="35" t="s">
        <v>43</v>
      </c>
      <c r="D41" s="73"/>
      <c r="E41" s="8">
        <f>SUM(E38:E40)</f>
        <v>793100</v>
      </c>
    </row>
    <row r="42" spans="1:6" ht="15" thickBot="1" x14ac:dyDescent="0.35">
      <c r="A42" s="36" t="s">
        <v>44</v>
      </c>
      <c r="B42" s="3" t="s">
        <v>30</v>
      </c>
      <c r="C42" s="37" t="s">
        <v>45</v>
      </c>
      <c r="D42" s="56"/>
      <c r="E42" s="56"/>
    </row>
    <row r="43" spans="1:6" ht="15" thickBot="1" x14ac:dyDescent="0.35">
      <c r="A43" s="44" t="s">
        <v>56</v>
      </c>
      <c r="B43" s="74">
        <f>300*10</f>
        <v>3000</v>
      </c>
      <c r="D43" s="26" t="s">
        <v>30</v>
      </c>
    </row>
    <row r="44" spans="1:6" x14ac:dyDescent="0.3">
      <c r="A44" s="4" t="s">
        <v>57</v>
      </c>
      <c r="B44" s="52">
        <f>400*28</f>
        <v>11200</v>
      </c>
      <c r="C44" s="38" t="s">
        <v>46</v>
      </c>
      <c r="D44" s="74">
        <v>34500</v>
      </c>
      <c r="E44" s="26"/>
    </row>
    <row r="45" spans="1:6" x14ac:dyDescent="0.3">
      <c r="A45" s="6" t="s">
        <v>58</v>
      </c>
      <c r="B45" s="55">
        <f>100*60</f>
        <v>6000</v>
      </c>
      <c r="C45" s="37"/>
      <c r="D45" s="75"/>
    </row>
    <row r="46" spans="1:6" x14ac:dyDescent="0.3">
      <c r="A46" s="6" t="s">
        <v>47</v>
      </c>
      <c r="B46" s="55">
        <v>50000</v>
      </c>
      <c r="C46" s="37"/>
      <c r="D46" s="75"/>
      <c r="E46" s="26"/>
    </row>
    <row r="47" spans="1:6" ht="15" thickBot="1" x14ac:dyDescent="0.35">
      <c r="A47" s="6" t="s">
        <v>48</v>
      </c>
      <c r="B47" s="55">
        <v>6000</v>
      </c>
      <c r="C47" s="39" t="s">
        <v>49</v>
      </c>
      <c r="D47" s="55">
        <v>4500</v>
      </c>
      <c r="E47" s="26"/>
    </row>
    <row r="48" spans="1:6" ht="15" thickBot="1" x14ac:dyDescent="0.35">
      <c r="A48" s="34" t="s">
        <v>43</v>
      </c>
      <c r="B48" s="8">
        <f>SUM(B43:B47)</f>
        <v>76200</v>
      </c>
      <c r="C48" s="40" t="s">
        <v>43</v>
      </c>
      <c r="D48" s="8">
        <f>SUM(D44:D47)</f>
        <v>39000</v>
      </c>
      <c r="E48" s="56"/>
    </row>
    <row r="49" spans="1:5" ht="15" thickBot="1" x14ac:dyDescent="0.35">
      <c r="A49" s="41"/>
      <c r="C49" s="26" t="s">
        <v>30</v>
      </c>
    </row>
    <row r="50" spans="1:5" x14ac:dyDescent="0.3">
      <c r="A50" s="76" t="s">
        <v>50</v>
      </c>
      <c r="B50" s="42" t="s">
        <v>51</v>
      </c>
      <c r="C50" s="77" t="s">
        <v>35</v>
      </c>
    </row>
    <row r="51" spans="1:5" x14ac:dyDescent="0.3">
      <c r="A51" s="4" t="s">
        <v>52</v>
      </c>
      <c r="B51" s="31">
        <v>13000</v>
      </c>
      <c r="C51" s="52">
        <f>B51*101.86</f>
        <v>1324180</v>
      </c>
    </row>
    <row r="52" spans="1:5" ht="15" thickBot="1" x14ac:dyDescent="0.35">
      <c r="A52" s="41"/>
      <c r="C52" s="46" t="s">
        <v>30</v>
      </c>
    </row>
    <row r="53" spans="1:5" x14ac:dyDescent="0.3">
      <c r="A53" s="76" t="s">
        <v>53</v>
      </c>
      <c r="B53" s="78" t="s">
        <v>51</v>
      </c>
      <c r="C53" s="77" t="s">
        <v>35</v>
      </c>
    </row>
    <row r="54" spans="1:5" x14ac:dyDescent="0.3">
      <c r="A54" s="4" t="s">
        <v>54</v>
      </c>
      <c r="B54" s="31">
        <v>11500</v>
      </c>
      <c r="C54" s="52">
        <f>+B54*47.5</f>
        <v>546250</v>
      </c>
      <c r="E54" s="26"/>
    </row>
    <row r="55" spans="1:5" ht="15" thickBot="1" x14ac:dyDescent="0.35">
      <c r="A55" s="6" t="s">
        <v>55</v>
      </c>
      <c r="B55" s="79">
        <v>11500</v>
      </c>
      <c r="C55" s="55">
        <f>B55*3.74</f>
        <v>43010</v>
      </c>
    </row>
    <row r="56" spans="1:5" ht="15" thickBot="1" x14ac:dyDescent="0.35">
      <c r="A56" s="34" t="s">
        <v>43</v>
      </c>
      <c r="B56" s="73"/>
      <c r="C56" s="8">
        <f>C54+C55</f>
        <v>589260</v>
      </c>
    </row>
  </sheetData>
  <mergeCells count="3"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scale="76" fitToHeight="99" orientation="landscape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2024-11-02T11:03:46Z</dcterms:modified>
</cp:coreProperties>
</file>